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3935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<sst xmlns="http://schemas.openxmlformats.org/spreadsheetml/2006/main" count="361" uniqueCount="171">
  <si>
    <t>Computation of sacrifice in the case of restructured accounts</t>
  </si>
  <si>
    <t>Date of sanction of loan</t>
  </si>
  <si>
    <t>1.1.2006</t>
  </si>
  <si>
    <t>Amount</t>
  </si>
  <si>
    <t>Rs. 1200 lakh</t>
  </si>
  <si>
    <t>Commencement of repayment</t>
  </si>
  <si>
    <t>01.01.2007</t>
  </si>
  <si>
    <t>Amount of installment</t>
  </si>
  <si>
    <t>Rs.100 lakh</t>
  </si>
  <si>
    <t xml:space="preserve">Periodicity of installment </t>
  </si>
  <si>
    <t>Quarterly</t>
  </si>
  <si>
    <t xml:space="preserve">Last installment due on </t>
  </si>
  <si>
    <t>01.10.2009</t>
  </si>
  <si>
    <t>Original rate of interest charged</t>
  </si>
  <si>
    <t>Date of restucturing</t>
  </si>
  <si>
    <t>1.4.2007</t>
  </si>
  <si>
    <t xml:space="preserve">Payment received till 1.4.2007 </t>
  </si>
  <si>
    <t>Interest</t>
  </si>
  <si>
    <t>Entire</t>
  </si>
  <si>
    <t>Principal</t>
  </si>
  <si>
    <t>Nil</t>
  </si>
  <si>
    <t>New installemnts starting from</t>
  </si>
  <si>
    <t>01.01.2008</t>
  </si>
  <si>
    <t>New rate of interest</t>
  </si>
  <si>
    <t>BPLR</t>
  </si>
  <si>
    <t>Risk premium</t>
  </si>
  <si>
    <t>Discount rate</t>
  </si>
  <si>
    <t xml:space="preserve">Balance as on the date of restcruring </t>
  </si>
  <si>
    <t>Secenario - I</t>
  </si>
  <si>
    <t>Repayment Schedule not changed</t>
  </si>
  <si>
    <t xml:space="preserve">Table I : </t>
  </si>
  <si>
    <t>Diminution with existing PV of the loan based on Original rate of interest</t>
  </si>
  <si>
    <t>A</t>
  </si>
  <si>
    <t>Basic details</t>
  </si>
  <si>
    <t>I</t>
  </si>
  <si>
    <t>Due date of installemnts</t>
  </si>
  <si>
    <t>1.7.2007</t>
  </si>
  <si>
    <t>1.10.2007</t>
  </si>
  <si>
    <t>1.1.2008</t>
  </si>
  <si>
    <t>1.4.2008</t>
  </si>
  <si>
    <t>1.7.2008</t>
  </si>
  <si>
    <t>1.10.2008</t>
  </si>
  <si>
    <t>1.1.2009</t>
  </si>
  <si>
    <t>1.4.2009</t>
  </si>
  <si>
    <t>1.7.2009</t>
  </si>
  <si>
    <t>1.10.2009</t>
  </si>
  <si>
    <t>II</t>
  </si>
  <si>
    <t>Amount due</t>
  </si>
  <si>
    <t>Amount to be received</t>
  </si>
  <si>
    <t>III</t>
  </si>
  <si>
    <t>Reducing balance</t>
  </si>
  <si>
    <t>IV</t>
  </si>
  <si>
    <t>Balance for interest calc</t>
  </si>
  <si>
    <t>B.</t>
  </si>
  <si>
    <t xml:space="preserve">PV of existing loan </t>
  </si>
  <si>
    <t>Interest @ 12%</t>
  </si>
  <si>
    <t>PV @11%</t>
  </si>
  <si>
    <t>PV of installments of principal</t>
  </si>
  <si>
    <t xml:space="preserve">PV of the loan </t>
  </si>
  <si>
    <t>c</t>
  </si>
  <si>
    <t>PV of restructured loan</t>
  </si>
  <si>
    <t>Interest @ 7%</t>
  </si>
  <si>
    <t>Method 1</t>
  </si>
  <si>
    <t>PV of existing loan</t>
  </si>
  <si>
    <t>Sacrifice</t>
  </si>
  <si>
    <t>Disc - 11%</t>
  </si>
  <si>
    <t xml:space="preserve">PV of Interest </t>
  </si>
  <si>
    <t>PV of principal</t>
  </si>
  <si>
    <t>PV of Total loan</t>
  </si>
  <si>
    <t>Book Value of Loan</t>
  </si>
  <si>
    <t>Diminution with existing PV of the loan based on notional rate equal to BPLR plus Risk premium</t>
  </si>
  <si>
    <t>PV of existing loan with original repayment schedule</t>
  </si>
  <si>
    <t>Interest @ 11%</t>
  </si>
  <si>
    <t>PV of restructured loan with revis</t>
  </si>
  <si>
    <t>Method 2</t>
  </si>
  <si>
    <t>Disc at 11%</t>
  </si>
  <si>
    <t>Method 3</t>
  </si>
  <si>
    <t>Secenario - 2</t>
  </si>
  <si>
    <t>Repayment Schedule  changed/elongated</t>
  </si>
  <si>
    <t xml:space="preserve">Table 3 : </t>
  </si>
  <si>
    <t>1.1.2010</t>
  </si>
  <si>
    <t>1.4.2010</t>
  </si>
  <si>
    <t>1.7.2010</t>
  </si>
  <si>
    <t>1.10.2010</t>
  </si>
  <si>
    <t>PV of existing loan at revised repayment schedule</t>
  </si>
  <si>
    <t>Present value ( discount rate11%)</t>
  </si>
  <si>
    <t>PV of installements</t>
  </si>
  <si>
    <t>PV of loan( (ii) +(iii)</t>
  </si>
  <si>
    <t>B</t>
  </si>
  <si>
    <t>PV of restructured loan at revised repayment schedule</t>
  </si>
  <si>
    <t>Interest @7%</t>
  </si>
  <si>
    <t>Repayment Schedule  changed</t>
  </si>
  <si>
    <t xml:space="preserve">Table 4 : </t>
  </si>
  <si>
    <t>C</t>
  </si>
  <si>
    <t>Present value @11%)</t>
  </si>
  <si>
    <t xml:space="preserve">PV of loan as per </t>
  </si>
  <si>
    <t>original schedule</t>
  </si>
  <si>
    <t>Method 3(a)</t>
  </si>
  <si>
    <t>PV of interest</t>
  </si>
  <si>
    <t xml:space="preserve">as per Original </t>
  </si>
  <si>
    <t xml:space="preserve">as per revised  </t>
  </si>
  <si>
    <t>schedule</t>
  </si>
  <si>
    <t>original rate</t>
  </si>
  <si>
    <t>actual rate</t>
  </si>
  <si>
    <t>Method 3(b)</t>
  </si>
  <si>
    <t>BPLR+RP</t>
  </si>
  <si>
    <t>BPLR+RP rate</t>
  </si>
  <si>
    <t xml:space="preserve">Overall </t>
  </si>
  <si>
    <t>Summary</t>
  </si>
  <si>
    <t>Method</t>
  </si>
  <si>
    <t>Sacrifice- Original Schedule  not changed</t>
  </si>
  <si>
    <t>Sacrifice - Original Schedule   changed</t>
  </si>
  <si>
    <t>Method I</t>
  </si>
  <si>
    <t xml:space="preserve">                 BVL-PVL5</t>
  </si>
  <si>
    <t>BVL-PVL6</t>
  </si>
  <si>
    <t>PVL3-PVL5</t>
  </si>
  <si>
    <t>PVL3(or) PVL4-PVL6</t>
  </si>
  <si>
    <t>PVINT1-PVINT6</t>
  </si>
  <si>
    <t>PVINT3-PVINT6</t>
  </si>
  <si>
    <t>Method 4</t>
  </si>
  <si>
    <t>PVINT4-PVINT6</t>
  </si>
  <si>
    <t xml:space="preserve">Values based on appreciated value </t>
  </si>
  <si>
    <t>PVL2-PVL6</t>
  </si>
  <si>
    <t>not considered</t>
  </si>
  <si>
    <t>PVINT2-PVINT6</t>
  </si>
  <si>
    <t>Reference Table No.</t>
  </si>
  <si>
    <t>BVL</t>
  </si>
  <si>
    <t>PVL1</t>
  </si>
  <si>
    <t>Present value of the loan at original rate of interest charged  and as per original repayment schedule</t>
  </si>
  <si>
    <t>PVL2</t>
  </si>
  <si>
    <t>Present value of the loan at original rate of interest charged and as per revised repayment schedule</t>
  </si>
  <si>
    <t>PVL3</t>
  </si>
  <si>
    <t>Present value of the loan at BPLR+Risk Premium and as per original repayment schedule</t>
  </si>
  <si>
    <t>PVL4</t>
  </si>
  <si>
    <t>Present value of the loan at BPLR+Risk Premium and as per revised repayment schedule</t>
  </si>
  <si>
    <t>PVL5</t>
  </si>
  <si>
    <t>Present value of the loan at Actual rate of interest charged after restructuring and as per original repayment schedule</t>
  </si>
  <si>
    <t>PVL6</t>
  </si>
  <si>
    <t>Present value of the loan at at Actual rate of interest charged after restructuring and as per revised repayment schedule</t>
  </si>
  <si>
    <t>3,4</t>
  </si>
  <si>
    <t>PVINT1</t>
  </si>
  <si>
    <t>Present value of interest at original rate of interest charged  and as per original repayment schedule</t>
  </si>
  <si>
    <t>PVINT2</t>
  </si>
  <si>
    <t>Present value of interest at original rate of interest charged and as per revised repayment schedule</t>
  </si>
  <si>
    <t>PVINT3</t>
  </si>
  <si>
    <t>Present value of interest at BPLR+Risk Premium and as per original repayment schedule</t>
  </si>
  <si>
    <t>PVINT4</t>
  </si>
  <si>
    <t>Present value of interest  at BPLR+Risk Premium and as per revised repayment schedule</t>
  </si>
  <si>
    <t>PVINT5</t>
  </si>
  <si>
    <t>Present value of interest  at Actual rate of interest charged after restructuring and as per original repayment schedule</t>
  </si>
  <si>
    <t>1,2</t>
  </si>
  <si>
    <t>PVINT6</t>
  </si>
  <si>
    <t>Present value of interest at at Actual rate of interest charged after restructuring and as per revised repayment schedule</t>
  </si>
  <si>
    <t>A-B</t>
  </si>
  <si>
    <t>CII-BII</t>
  </si>
  <si>
    <t>C-B</t>
  </si>
  <si>
    <t>Basic method followed by CDR Cell</t>
  </si>
  <si>
    <t>A.</t>
  </si>
  <si>
    <t>Sacrifice 1</t>
  </si>
  <si>
    <t>Sacrifice 2</t>
  </si>
  <si>
    <t>Sacrifice 3</t>
  </si>
  <si>
    <t>sacrifice 4</t>
  </si>
  <si>
    <t>AII-BII</t>
  </si>
  <si>
    <t xml:space="preserve">C can be substittuted for A because they are equal. In that case sacrifice becomes the difference between C and B. </t>
  </si>
  <si>
    <t xml:space="preserve">In B and C, the principal cash flows are same. Therefore Sacrifice Method 2 becomes in order.  </t>
  </si>
  <si>
    <t>PV of existing loan with revised repayment schedule</t>
  </si>
  <si>
    <t>Present value ( discount rate11.5%)</t>
  </si>
  <si>
    <t>Interest @ 11.5%</t>
  </si>
  <si>
    <t>Present value @11.5%)</t>
  </si>
  <si>
    <t>CDR Cell follows this method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</si>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</sst>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0"/>
    <numFmt numFmtId="166" formatCode="0.000%"/>
  </numFmts>
  <fonts count="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2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" fontId="4" fillId="0" borderId="0" xfId="0" applyNumberFormat="1" applyFont="1" applyAlignment="1">
      <alignment horizontal="right"/>
    </xf>
    <xf numFmtId="17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V305"/>
  <sheetViews>
    <sheetView tabSelected="1" view="pageBreakPreview" zoomScale="60" zoomScaleNormal="75" workbookViewId="0" topLeftCell="A1">
      <selection activeCell="AI307" sqref="AI307:BK312"/>
    </sheetView>
  </sheetViews>
  <sheetFormatPr defaultColWidth="9.140625" defaultRowHeight="12.75"/>
  <cols>
    <col min="1" max="4" width="10.7109375" style="2" customWidth="1"/>
    <col min="5" max="5" width="36.421875" style="2" customWidth="1"/>
    <col min="6" max="6" width="18.140625" style="2" customWidth="1"/>
    <col min="7" max="7" width="16.421875" style="2" customWidth="1"/>
    <col min="8" max="8" width="19.7109375" style="2" customWidth="1"/>
    <col min="9" max="9" width="15.28125" style="2" customWidth="1"/>
    <col min="10" max="10" width="17.28125" style="2" customWidth="1"/>
    <col min="11" max="11" width="25.421875" style="2" customWidth="1"/>
    <col min="12" max="12" width="23.8515625" style="2" customWidth="1"/>
    <col min="13" max="13" width="15.7109375" style="2" customWidth="1"/>
    <col min="14" max="15" width="15.57421875" style="2" customWidth="1"/>
    <col min="16" max="16" width="15.140625" style="2" customWidth="1"/>
    <col min="17" max="17" width="18.28125" style="2" customWidth="1"/>
    <col min="18" max="18" width="13.28125" style="2" customWidth="1"/>
    <col min="19" max="19" width="13.00390625" style="2" customWidth="1"/>
    <col min="20" max="20" width="15.28125" style="2" customWidth="1"/>
    <col min="21" max="21" width="10.7109375" style="2" customWidth="1"/>
    <col min="22" max="22" width="18.00390625" style="2" customWidth="1"/>
    <col min="23" max="16384" width="10.7109375" style="2" customWidth="1"/>
  </cols>
  <sheetData>
    <row r="1" spans="9:16" ht="30" customHeight="1">
      <c r="I1" s="28" t="s">
        <v>0</v>
      </c>
      <c r="J1" s="28"/>
      <c r="K1" s="28"/>
      <c r="L1" s="28"/>
      <c r="M1" s="28"/>
      <c r="N1" s="28"/>
      <c r="O1" s="28"/>
      <c r="P1" s="28"/>
    </row>
    <row r="2" spans="9:16" ht="30" customHeight="1">
      <c r="I2" s="28"/>
      <c r="J2" s="28"/>
      <c r="K2" s="28"/>
      <c r="L2" s="28"/>
      <c r="M2" s="28"/>
      <c r="N2" s="28"/>
      <c r="O2" s="28"/>
      <c r="P2" s="28"/>
    </row>
    <row r="3" ht="30" customHeight="1"/>
    <row r="4" spans="8:13" ht="30" customHeight="1">
      <c r="H4" s="2">
        <v>1</v>
      </c>
      <c r="I4" s="2" t="s">
        <v>1</v>
      </c>
      <c r="M4" s="2" t="s">
        <v>2</v>
      </c>
    </row>
    <row r="5" spans="8:13" ht="30" customHeight="1">
      <c r="H5" s="2">
        <v>2</v>
      </c>
      <c r="I5" s="2" t="s">
        <v>3</v>
      </c>
      <c r="M5" s="2" t="s">
        <v>4</v>
      </c>
    </row>
    <row r="6" spans="8:13" ht="30" customHeight="1">
      <c r="H6" s="2">
        <v>3</v>
      </c>
      <c r="I6" s="2" t="s">
        <v>5</v>
      </c>
      <c r="M6" s="2" t="s">
        <v>6</v>
      </c>
    </row>
    <row r="7" spans="8:13" ht="30" customHeight="1">
      <c r="H7" s="2">
        <v>4</v>
      </c>
      <c r="I7" s="2" t="s">
        <v>7</v>
      </c>
      <c r="M7" s="4" t="s">
        <v>8</v>
      </c>
    </row>
    <row r="8" spans="8:13" ht="30" customHeight="1">
      <c r="H8" s="2">
        <v>5</v>
      </c>
      <c r="I8" s="2" t="s">
        <v>9</v>
      </c>
      <c r="M8" s="4" t="s">
        <v>10</v>
      </c>
    </row>
    <row r="9" spans="8:13" ht="30" customHeight="1">
      <c r="H9" s="2">
        <v>6</v>
      </c>
      <c r="I9" s="2" t="s">
        <v>11</v>
      </c>
      <c r="M9" s="4" t="s">
        <v>12</v>
      </c>
    </row>
    <row r="10" spans="8:13" ht="30" customHeight="1">
      <c r="H10" s="2">
        <v>4</v>
      </c>
      <c r="I10" s="2" t="s">
        <v>13</v>
      </c>
      <c r="M10" s="4">
        <v>0.12</v>
      </c>
    </row>
    <row r="11" spans="8:13" ht="30" customHeight="1">
      <c r="H11" s="2">
        <v>6</v>
      </c>
      <c r="I11" s="2" t="s">
        <v>14</v>
      </c>
      <c r="M11" s="2" t="s">
        <v>15</v>
      </c>
    </row>
    <row r="12" spans="8:13" ht="30" customHeight="1">
      <c r="H12" s="2">
        <v>7</v>
      </c>
      <c r="I12" s="2" t="s">
        <v>16</v>
      </c>
      <c r="L12" s="2" t="s">
        <v>17</v>
      </c>
      <c r="M12" s="2" t="s">
        <v>18</v>
      </c>
    </row>
    <row r="13" spans="12:13" ht="30" customHeight="1">
      <c r="L13" s="2" t="s">
        <v>19</v>
      </c>
      <c r="M13" s="4" t="s">
        <v>20</v>
      </c>
    </row>
    <row r="14" spans="8:13" ht="30" customHeight="1">
      <c r="H14" s="2">
        <v>8</v>
      </c>
      <c r="I14" s="2" t="s">
        <v>21</v>
      </c>
      <c r="M14" s="4" t="s">
        <v>22</v>
      </c>
    </row>
    <row r="15" spans="8:13" ht="30" customHeight="1">
      <c r="H15" s="2">
        <v>9</v>
      </c>
      <c r="I15" s="2" t="s">
        <v>23</v>
      </c>
      <c r="J15" s="4"/>
      <c r="M15" s="4">
        <v>0.07</v>
      </c>
    </row>
    <row r="16" spans="8:10" ht="30" customHeight="1">
      <c r="H16" s="2">
        <v>10</v>
      </c>
      <c r="I16" s="2" t="s">
        <v>24</v>
      </c>
      <c r="J16" s="4">
        <v>0.08</v>
      </c>
    </row>
    <row r="17" spans="9:13" ht="30" customHeight="1">
      <c r="I17" s="2" t="s">
        <v>25</v>
      </c>
      <c r="J17" s="4">
        <v>0.03</v>
      </c>
      <c r="M17" s="4">
        <v>0.11</v>
      </c>
    </row>
    <row r="18" spans="8:13" ht="30" customHeight="1">
      <c r="H18" s="2">
        <v>11</v>
      </c>
      <c r="I18" s="2" t="s">
        <v>26</v>
      </c>
      <c r="M18" s="4">
        <v>0.11</v>
      </c>
    </row>
    <row r="19" spans="8:13" ht="30" customHeight="1">
      <c r="H19" s="2">
        <v>12</v>
      </c>
      <c r="I19" s="2" t="s">
        <v>27</v>
      </c>
      <c r="M19" s="2">
        <v>1200</v>
      </c>
    </row>
    <row r="20" ht="30" customHeight="1"/>
    <row r="21" ht="19.5" customHeight="1" hidden="1"/>
    <row r="22" spans="12:13" ht="19.5" customHeight="1" hidden="1">
      <c r="L22" s="28" t="s">
        <v>28</v>
      </c>
      <c r="M22" s="28"/>
    </row>
    <row r="23" spans="12:13" ht="19.5" customHeight="1" hidden="1">
      <c r="L23" s="1"/>
      <c r="M23" s="1"/>
    </row>
    <row r="24" spans="10:14" ht="19.5" customHeight="1" hidden="1">
      <c r="J24" s="28" t="s">
        <v>29</v>
      </c>
      <c r="K24" s="28"/>
      <c r="L24" s="28"/>
      <c r="M24" s="28"/>
      <c r="N24" s="28"/>
    </row>
    <row r="25" spans="10:14" ht="19.5" customHeight="1" hidden="1">
      <c r="J25" s="1"/>
      <c r="K25" s="1"/>
      <c r="L25" s="1"/>
      <c r="M25" s="1"/>
      <c r="N25" s="1"/>
    </row>
    <row r="26" spans="7:16" ht="19.5" customHeight="1" hidden="1">
      <c r="G26" s="2" t="s">
        <v>30</v>
      </c>
      <c r="H26" s="28" t="s">
        <v>31</v>
      </c>
      <c r="I26" s="28"/>
      <c r="J26" s="28"/>
      <c r="K26" s="28"/>
      <c r="L26" s="28"/>
      <c r="M26" s="28"/>
      <c r="N26" s="28"/>
      <c r="O26" s="28"/>
      <c r="P26" s="28"/>
    </row>
    <row r="27" spans="11:14" ht="19.5" customHeight="1" hidden="1">
      <c r="K27" s="28"/>
      <c r="L27" s="28"/>
      <c r="M27" s="28"/>
      <c r="N27" s="28"/>
    </row>
    <row r="28" spans="11:14" ht="19.5" customHeight="1" hidden="1">
      <c r="K28" s="28"/>
      <c r="L28" s="28"/>
      <c r="M28" s="28"/>
      <c r="N28" s="28"/>
    </row>
    <row r="29" ht="19.5" customHeight="1" hidden="1"/>
    <row r="30" spans="4:5" ht="19.5" customHeight="1" hidden="1">
      <c r="D30" s="1" t="s">
        <v>32</v>
      </c>
      <c r="E30" s="2" t="s">
        <v>33</v>
      </c>
    </row>
    <row r="31" spans="4:16" ht="19.5" customHeight="1" hidden="1">
      <c r="D31" s="1" t="s">
        <v>34</v>
      </c>
      <c r="E31" s="2" t="s">
        <v>35</v>
      </c>
      <c r="F31" s="9" t="s">
        <v>15</v>
      </c>
      <c r="G31" s="10" t="s">
        <v>36</v>
      </c>
      <c r="H31" s="2" t="s">
        <v>37</v>
      </c>
      <c r="I31" s="2" t="s">
        <v>38</v>
      </c>
      <c r="J31" s="2" t="s">
        <v>39</v>
      </c>
      <c r="K31" s="11" t="s">
        <v>40</v>
      </c>
      <c r="L31" s="2" t="s">
        <v>41</v>
      </c>
      <c r="M31" s="2" t="s">
        <v>42</v>
      </c>
      <c r="N31" s="2" t="s">
        <v>43</v>
      </c>
      <c r="O31" s="11" t="s">
        <v>44</v>
      </c>
      <c r="P31" s="2" t="s">
        <v>45</v>
      </c>
    </row>
    <row r="32" spans="4:16" ht="19.5" customHeight="1" hidden="1">
      <c r="D32" s="1" t="s">
        <v>46</v>
      </c>
      <c r="E32" s="2" t="s">
        <v>47</v>
      </c>
      <c r="F32" s="2">
        <v>200</v>
      </c>
      <c r="G32" s="2">
        <v>300</v>
      </c>
      <c r="H32" s="2">
        <v>100</v>
      </c>
      <c r="I32" s="2">
        <v>100</v>
      </c>
      <c r="J32" s="2">
        <v>100</v>
      </c>
      <c r="K32" s="2">
        <v>100</v>
      </c>
      <c r="L32" s="2">
        <v>100</v>
      </c>
      <c r="M32" s="2">
        <v>100</v>
      </c>
      <c r="N32" s="2">
        <v>100</v>
      </c>
      <c r="O32" s="2">
        <v>100</v>
      </c>
      <c r="P32" s="2">
        <v>100</v>
      </c>
    </row>
    <row r="33" spans="4:16" ht="19.5" customHeight="1" hidden="1">
      <c r="D33" s="1"/>
      <c r="E33" s="2" t="s">
        <v>48</v>
      </c>
      <c r="F33" s="2">
        <v>0</v>
      </c>
      <c r="G33" s="2">
        <v>300</v>
      </c>
      <c r="H33" s="2">
        <v>100</v>
      </c>
      <c r="I33" s="2">
        <v>100</v>
      </c>
      <c r="J33" s="2">
        <v>100</v>
      </c>
      <c r="K33" s="2">
        <v>100</v>
      </c>
      <c r="L33" s="2">
        <v>100</v>
      </c>
      <c r="M33" s="2">
        <v>100</v>
      </c>
      <c r="N33" s="2">
        <v>100</v>
      </c>
      <c r="O33" s="2">
        <v>100</v>
      </c>
      <c r="P33" s="2">
        <v>100</v>
      </c>
    </row>
    <row r="34" spans="4:16" ht="19.5" customHeight="1" hidden="1">
      <c r="D34" s="1" t="s">
        <v>49</v>
      </c>
      <c r="E34" s="2" t="s">
        <v>50</v>
      </c>
      <c r="F34" s="2">
        <v>1200</v>
      </c>
      <c r="G34" s="2">
        <v>900</v>
      </c>
      <c r="H34" s="2">
        <v>800</v>
      </c>
      <c r="I34" s="2">
        <v>700</v>
      </c>
      <c r="J34" s="2">
        <v>600</v>
      </c>
      <c r="K34" s="2">
        <v>500</v>
      </c>
      <c r="L34" s="2">
        <v>400</v>
      </c>
      <c r="M34" s="2">
        <v>300</v>
      </c>
      <c r="N34" s="2">
        <v>200</v>
      </c>
      <c r="O34" s="2">
        <v>100</v>
      </c>
      <c r="P34" s="2">
        <v>0</v>
      </c>
    </row>
    <row r="35" spans="4:16" ht="19.5" customHeight="1" hidden="1">
      <c r="D35" s="1" t="s">
        <v>51</v>
      </c>
      <c r="E35" s="2" t="s">
        <v>52</v>
      </c>
      <c r="F35" s="2">
        <v>1200</v>
      </c>
      <c r="G35" s="2">
        <v>1200</v>
      </c>
      <c r="H35" s="2">
        <v>900</v>
      </c>
      <c r="I35" s="2">
        <v>800</v>
      </c>
      <c r="J35" s="2">
        <v>700</v>
      </c>
      <c r="K35" s="2">
        <v>600</v>
      </c>
      <c r="L35" s="2">
        <v>500</v>
      </c>
      <c r="M35" s="2">
        <v>400</v>
      </c>
      <c r="N35" s="2">
        <v>300</v>
      </c>
      <c r="O35" s="2">
        <v>200</v>
      </c>
      <c r="P35" s="2">
        <v>100</v>
      </c>
    </row>
    <row r="36" ht="19.5" customHeight="1" hidden="1"/>
    <row r="37" ht="19.5" customHeight="1" hidden="1"/>
    <row r="38" spans="4:5" ht="19.5" customHeight="1" hidden="1">
      <c r="D38" s="1" t="s">
        <v>53</v>
      </c>
      <c r="E38" s="2" t="s">
        <v>54</v>
      </c>
    </row>
    <row r="39" spans="4:16" ht="19.5" customHeight="1" hidden="1">
      <c r="D39" s="1" t="s">
        <v>34</v>
      </c>
      <c r="E39" s="2" t="s">
        <v>55</v>
      </c>
      <c r="G39" s="2">
        <f aca="true" t="shared" si="0" ref="G39:P39">G35*0.03</f>
        <v>36</v>
      </c>
      <c r="H39" s="2">
        <f t="shared" si="0"/>
        <v>27</v>
      </c>
      <c r="I39" s="2">
        <f t="shared" si="0"/>
        <v>24</v>
      </c>
      <c r="J39" s="2">
        <f t="shared" si="0"/>
        <v>21</v>
      </c>
      <c r="K39" s="2">
        <f t="shared" si="0"/>
        <v>18</v>
      </c>
      <c r="L39" s="2">
        <f t="shared" si="0"/>
        <v>15</v>
      </c>
      <c r="M39" s="2">
        <f t="shared" si="0"/>
        <v>12</v>
      </c>
      <c r="N39" s="2">
        <f t="shared" si="0"/>
        <v>9</v>
      </c>
      <c r="O39" s="2">
        <f t="shared" si="0"/>
        <v>6</v>
      </c>
      <c r="P39" s="2">
        <f t="shared" si="0"/>
        <v>3</v>
      </c>
    </row>
    <row r="40" spans="4:16" ht="19.5" customHeight="1" hidden="1">
      <c r="D40" s="1"/>
      <c r="G40" s="12">
        <v>0.0275</v>
      </c>
      <c r="H40" s="12">
        <v>0.0275</v>
      </c>
      <c r="I40" s="12">
        <v>0.0275</v>
      </c>
      <c r="J40" s="12">
        <v>0.0275</v>
      </c>
      <c r="K40" s="12">
        <v>0.0275</v>
      </c>
      <c r="L40" s="12">
        <v>0.0275</v>
      </c>
      <c r="M40" s="12">
        <v>0.0275</v>
      </c>
      <c r="N40" s="12">
        <v>0.0275</v>
      </c>
      <c r="O40" s="12">
        <v>0.0275</v>
      </c>
      <c r="P40" s="12">
        <v>0.0275</v>
      </c>
    </row>
    <row r="41" spans="4:16" ht="19.5" customHeight="1" hidden="1">
      <c r="D41" s="1"/>
      <c r="G41" s="13">
        <v>1</v>
      </c>
      <c r="H41" s="13">
        <v>2</v>
      </c>
      <c r="I41" s="13">
        <v>3</v>
      </c>
      <c r="J41" s="13">
        <v>4</v>
      </c>
      <c r="K41" s="13">
        <v>5</v>
      </c>
      <c r="L41" s="13">
        <v>6</v>
      </c>
      <c r="M41" s="13">
        <v>7</v>
      </c>
      <c r="N41" s="13">
        <v>8</v>
      </c>
      <c r="O41" s="13">
        <v>9</v>
      </c>
      <c r="P41" s="13">
        <v>10</v>
      </c>
    </row>
    <row r="42" spans="4:17" ht="19.5" customHeight="1" hidden="1">
      <c r="D42" s="1" t="s">
        <v>46</v>
      </c>
      <c r="E42" s="2" t="s">
        <v>56</v>
      </c>
      <c r="G42" s="3">
        <f aca="true" t="shared" si="1" ref="G42:P42">PV(G40,G41,0,-G39)</f>
        <v>35.03649635036496</v>
      </c>
      <c r="H42" s="3">
        <f t="shared" si="1"/>
        <v>25.57408492727369</v>
      </c>
      <c r="I42" s="3">
        <f t="shared" si="1"/>
        <v>22.124106993045636</v>
      </c>
      <c r="J42" s="3">
        <f t="shared" si="1"/>
        <v>18.840480407703097</v>
      </c>
      <c r="K42" s="3">
        <f t="shared" si="1"/>
        <v>15.716771977228857</v>
      </c>
      <c r="L42" s="3">
        <f t="shared" si="1"/>
        <v>12.746773704159658</v>
      </c>
      <c r="M42" s="3">
        <f t="shared" si="1"/>
        <v>9.924495341438176</v>
      </c>
      <c r="N42" s="3">
        <f t="shared" si="1"/>
        <v>7.244157183531516</v>
      </c>
      <c r="O42" s="3">
        <f t="shared" si="1"/>
        <v>4.700183087449482</v>
      </c>
      <c r="P42" s="3">
        <f t="shared" si="1"/>
        <v>2.2871937165204295</v>
      </c>
      <c r="Q42" s="3">
        <f>SUM(G42:P42)</f>
        <v>154.19474368871553</v>
      </c>
    </row>
    <row r="43" spans="4:17" ht="19.5" customHeight="1" hidden="1">
      <c r="D43" s="1" t="s">
        <v>49</v>
      </c>
      <c r="E43" s="2" t="s">
        <v>57</v>
      </c>
      <c r="G43" s="3">
        <f>PV(G40,G41,0,-G33)</f>
        <v>291.970802919708</v>
      </c>
      <c r="H43" s="3">
        <f aca="true" t="shared" si="2" ref="H43:P43">PV(H40,H41,0,-H33)</f>
        <v>94.71883306397663</v>
      </c>
      <c r="I43" s="3">
        <f t="shared" si="2"/>
        <v>92.18377913769015</v>
      </c>
      <c r="J43" s="3">
        <f t="shared" si="2"/>
        <v>89.71657337001474</v>
      </c>
      <c r="K43" s="3">
        <f t="shared" si="2"/>
        <v>87.31539987349366</v>
      </c>
      <c r="L43" s="3">
        <f t="shared" si="2"/>
        <v>84.97849136106439</v>
      </c>
      <c r="M43" s="3">
        <f t="shared" si="2"/>
        <v>82.70412784531814</v>
      </c>
      <c r="N43" s="3">
        <f t="shared" si="2"/>
        <v>80.4906353725724</v>
      </c>
      <c r="O43" s="3">
        <f t="shared" si="2"/>
        <v>78.33638479082471</v>
      </c>
      <c r="P43" s="3">
        <f t="shared" si="2"/>
        <v>76.23979055068098</v>
      </c>
      <c r="Q43" s="3">
        <f>SUM(G43:P43)</f>
        <v>1058.6548182853437</v>
      </c>
    </row>
    <row r="44" spans="4:17" ht="19.5" customHeight="1" hidden="1">
      <c r="D44" s="1" t="s">
        <v>51</v>
      </c>
      <c r="E44" s="2" t="s">
        <v>58</v>
      </c>
      <c r="G44" s="3">
        <f aca="true" t="shared" si="3" ref="G44:P44">G42+G43</f>
        <v>327.00729927007296</v>
      </c>
      <c r="H44" s="3">
        <f t="shared" si="3"/>
        <v>120.29291799125032</v>
      </c>
      <c r="I44" s="3">
        <f t="shared" si="3"/>
        <v>114.3078861307358</v>
      </c>
      <c r="J44" s="3">
        <f t="shared" si="3"/>
        <v>108.55705377771784</v>
      </c>
      <c r="K44" s="3">
        <f t="shared" si="3"/>
        <v>103.03217185072252</v>
      </c>
      <c r="L44" s="3">
        <f t="shared" si="3"/>
        <v>97.72526506522405</v>
      </c>
      <c r="M44" s="3">
        <f t="shared" si="3"/>
        <v>92.62862318675631</v>
      </c>
      <c r="N44" s="3">
        <f t="shared" si="3"/>
        <v>87.73479255610391</v>
      </c>
      <c r="O44" s="3">
        <f t="shared" si="3"/>
        <v>83.0365678782742</v>
      </c>
      <c r="P44" s="3">
        <f t="shared" si="3"/>
        <v>78.52698426720141</v>
      </c>
      <c r="Q44" s="3">
        <f>SUM(G44:P44)</f>
        <v>1212.8495619740593</v>
      </c>
    </row>
    <row r="45" ht="19.5" customHeight="1" hidden="1"/>
    <row r="46" ht="19.5" customHeight="1" hidden="1"/>
    <row r="47" spans="4:5" ht="19.5" customHeight="1" hidden="1">
      <c r="D47" s="1" t="s">
        <v>59</v>
      </c>
      <c r="E47" s="2" t="s">
        <v>60</v>
      </c>
    </row>
    <row r="48" spans="4:16" ht="19.5" customHeight="1" hidden="1">
      <c r="D48" s="1" t="s">
        <v>34</v>
      </c>
      <c r="E48" s="2" t="s">
        <v>61</v>
      </c>
      <c r="G48" s="2">
        <f>G35*0.0175</f>
        <v>21.000000000000004</v>
      </c>
      <c r="H48" s="2">
        <f aca="true" t="shared" si="4" ref="H48:P48">H35*0.0175</f>
        <v>15.750000000000002</v>
      </c>
      <c r="I48" s="2">
        <f t="shared" si="4"/>
        <v>14.000000000000002</v>
      </c>
      <c r="J48" s="2">
        <f t="shared" si="4"/>
        <v>12.250000000000002</v>
      </c>
      <c r="K48" s="2">
        <f t="shared" si="4"/>
        <v>10.500000000000002</v>
      </c>
      <c r="L48" s="2">
        <f t="shared" si="4"/>
        <v>8.75</v>
      </c>
      <c r="M48" s="2">
        <f t="shared" si="4"/>
        <v>7.000000000000001</v>
      </c>
      <c r="N48" s="2">
        <f t="shared" si="4"/>
        <v>5.250000000000001</v>
      </c>
      <c r="O48" s="2">
        <f t="shared" si="4"/>
        <v>3.5000000000000004</v>
      </c>
      <c r="P48" s="2">
        <f t="shared" si="4"/>
        <v>1.7500000000000002</v>
      </c>
    </row>
    <row r="49" spans="4:17" ht="19.5" customHeight="1" hidden="1">
      <c r="D49" s="1" t="s">
        <v>46</v>
      </c>
      <c r="E49" s="2" t="s">
        <v>56</v>
      </c>
      <c r="G49" s="3">
        <f aca="true" t="shared" si="5" ref="G49:P49">PV(G40,G41,0,-G48)</f>
        <v>20.437956204379564</v>
      </c>
      <c r="H49" s="3">
        <f t="shared" si="5"/>
        <v>14.918216207576322</v>
      </c>
      <c r="I49" s="3">
        <f t="shared" si="5"/>
        <v>12.905729079276623</v>
      </c>
      <c r="J49" s="3">
        <f t="shared" si="5"/>
        <v>10.990280237826807</v>
      </c>
      <c r="K49" s="3">
        <f t="shared" si="5"/>
        <v>9.168116986716836</v>
      </c>
      <c r="L49" s="3">
        <f t="shared" si="5"/>
        <v>7.435617994093134</v>
      </c>
      <c r="M49" s="3">
        <f t="shared" si="5"/>
        <v>5.7892889491722705</v>
      </c>
      <c r="N49" s="3">
        <f t="shared" si="5"/>
        <v>4.225758357060052</v>
      </c>
      <c r="O49" s="3">
        <f t="shared" si="5"/>
        <v>2.741773467678865</v>
      </c>
      <c r="P49" s="3">
        <f t="shared" si="5"/>
        <v>1.3341963346369172</v>
      </c>
      <c r="Q49" s="3">
        <f>SUM(G49:P49)</f>
        <v>89.9469338184174</v>
      </c>
    </row>
    <row r="50" spans="4:17" ht="19.5" customHeight="1" hidden="1">
      <c r="D50" s="1" t="s">
        <v>49</v>
      </c>
      <c r="E50" s="2" t="s">
        <v>57</v>
      </c>
      <c r="G50" s="6">
        <v>291.970802919708</v>
      </c>
      <c r="H50" s="6">
        <v>94.71883306397663</v>
      </c>
      <c r="I50" s="6">
        <v>92.18377913769015</v>
      </c>
      <c r="J50" s="6">
        <v>89.71657337001474</v>
      </c>
      <c r="K50" s="6">
        <v>87.31539987349366</v>
      </c>
      <c r="L50" s="6">
        <v>84.97849136106439</v>
      </c>
      <c r="M50" s="6">
        <v>82.70412784531814</v>
      </c>
      <c r="N50" s="6">
        <v>80.4906353725724</v>
      </c>
      <c r="O50" s="6">
        <v>78.33638479082471</v>
      </c>
      <c r="P50" s="6">
        <v>76.23979055068098</v>
      </c>
      <c r="Q50" s="6">
        <v>1058.6548182853437</v>
      </c>
    </row>
    <row r="51" spans="4:17" ht="19.5" customHeight="1" hidden="1">
      <c r="D51" s="1" t="s">
        <v>51</v>
      </c>
      <c r="E51" s="2" t="s">
        <v>58</v>
      </c>
      <c r="G51" s="3">
        <f aca="true" t="shared" si="6" ref="G51:P51">G49+G50</f>
        <v>312.40875912408757</v>
      </c>
      <c r="H51" s="3">
        <f t="shared" si="6"/>
        <v>109.63704927155295</v>
      </c>
      <c r="I51" s="3">
        <f t="shared" si="6"/>
        <v>105.08950821696678</v>
      </c>
      <c r="J51" s="3">
        <f t="shared" si="6"/>
        <v>100.70685360784155</v>
      </c>
      <c r="K51" s="3">
        <f t="shared" si="6"/>
        <v>96.4835168602105</v>
      </c>
      <c r="L51" s="3">
        <f t="shared" si="6"/>
        <v>92.41410935515752</v>
      </c>
      <c r="M51" s="3">
        <f t="shared" si="6"/>
        <v>88.49341679449041</v>
      </c>
      <c r="N51" s="3">
        <f t="shared" si="6"/>
        <v>84.71639372963244</v>
      </c>
      <c r="O51" s="3">
        <f t="shared" si="6"/>
        <v>81.07815825850358</v>
      </c>
      <c r="P51" s="3">
        <f t="shared" si="6"/>
        <v>77.5739868853179</v>
      </c>
      <c r="Q51" s="3">
        <f>SUM(G51:P51)</f>
        <v>1148.6017521037613</v>
      </c>
    </row>
    <row r="52" spans="4:17" ht="19.5" customHeight="1" hidden="1">
      <c r="D52" s="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ht="19.5" customHeight="1" hidden="1"/>
    <row r="54" spans="11:12" ht="19.5" customHeight="1" hidden="1">
      <c r="K54" s="28" t="s">
        <v>62</v>
      </c>
      <c r="L54" s="28"/>
    </row>
    <row r="55" spans="11:12" ht="19.5" customHeight="1" hidden="1">
      <c r="K55" s="1"/>
      <c r="L55" s="1"/>
    </row>
    <row r="56" spans="10:15" ht="19.5" customHeight="1" hidden="1">
      <c r="J56" s="2" t="s">
        <v>63</v>
      </c>
      <c r="L56" s="2" t="s">
        <v>60</v>
      </c>
      <c r="O56" s="1" t="s">
        <v>64</v>
      </c>
    </row>
    <row r="57" ht="19.5" customHeight="1" hidden="1">
      <c r="M57" s="1"/>
    </row>
    <row r="58" spans="10:13" ht="19.5" customHeight="1" hidden="1">
      <c r="J58" s="4"/>
      <c r="K58" s="4"/>
      <c r="L58" s="4"/>
      <c r="M58" s="4"/>
    </row>
    <row r="59" spans="8:13" ht="19.5" customHeight="1" hidden="1">
      <c r="H59" s="2" t="s">
        <v>65</v>
      </c>
      <c r="J59" s="4"/>
      <c r="K59" s="4"/>
      <c r="L59" s="4"/>
      <c r="M59" s="4"/>
    </row>
    <row r="60" spans="10:13" ht="19.5" customHeight="1" hidden="1">
      <c r="J60" s="5"/>
      <c r="K60" s="5"/>
      <c r="L60" s="5"/>
      <c r="M60" s="5"/>
    </row>
    <row r="61" spans="8:13" ht="19.5" customHeight="1" hidden="1">
      <c r="H61" s="2" t="s">
        <v>66</v>
      </c>
      <c r="J61" s="3">
        <v>154.19474368871553</v>
      </c>
      <c r="K61" s="6"/>
      <c r="L61" s="6"/>
      <c r="M61" s="6">
        <v>89.9469338184174</v>
      </c>
    </row>
    <row r="62" spans="8:13" ht="19.5" customHeight="1" hidden="1">
      <c r="H62" s="2" t="s">
        <v>67</v>
      </c>
      <c r="J62" s="3">
        <v>1058.6548182853437</v>
      </c>
      <c r="K62" s="6"/>
      <c r="L62" s="6"/>
      <c r="M62" s="6">
        <v>1058.6548182853437</v>
      </c>
    </row>
    <row r="63" spans="8:15" ht="19.5" customHeight="1" hidden="1">
      <c r="H63" s="2" t="s">
        <v>68</v>
      </c>
      <c r="J63" s="6">
        <f>J62+J61</f>
        <v>1212.8495619740593</v>
      </c>
      <c r="K63" s="6"/>
      <c r="L63" s="6"/>
      <c r="M63" s="6">
        <f>M62+M61</f>
        <v>1148.601752103761</v>
      </c>
      <c r="O63" s="6">
        <f>J63-M63</f>
        <v>64.24780987029817</v>
      </c>
    </row>
    <row r="64" spans="8:15" ht="19.5" customHeight="1" hidden="1">
      <c r="H64" s="2" t="s">
        <v>69</v>
      </c>
      <c r="J64" s="2">
        <v>1200</v>
      </c>
      <c r="M64" s="2">
        <v>1148.6</v>
      </c>
      <c r="O64" s="6">
        <f>J64-M64</f>
        <v>51.40000000000009</v>
      </c>
    </row>
    <row r="65" ht="19.5" customHeight="1" hidden="1"/>
    <row r="66" spans="14:15" ht="19.5" customHeight="1" hidden="1">
      <c r="N66" s="1" t="s">
        <v>28</v>
      </c>
      <c r="O66" s="1"/>
    </row>
    <row r="67" spans="14:15" ht="18" customHeight="1">
      <c r="N67" s="1"/>
      <c r="O67" s="1"/>
    </row>
    <row r="68" spans="10:16" ht="18" customHeight="1">
      <c r="J68" s="28"/>
      <c r="K68" s="28"/>
      <c r="L68" s="28"/>
      <c r="M68" s="28"/>
      <c r="N68" s="28"/>
      <c r="O68" s="28"/>
      <c r="P68" s="28"/>
    </row>
    <row r="69" spans="10:14" ht="18" customHeight="1">
      <c r="J69" s="1"/>
      <c r="K69" s="1"/>
      <c r="L69" s="1"/>
      <c r="M69" s="1"/>
      <c r="N69" s="1"/>
    </row>
    <row r="70" spans="8:19" ht="19.5" customHeight="1" hidden="1">
      <c r="H70" s="28" t="s">
        <v>70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ht="18" customHeight="1"/>
    <row r="72" ht="18" customHeight="1"/>
    <row r="73" spans="4:5" ht="18" customHeight="1">
      <c r="D73" s="1"/>
      <c r="E73" s="2" t="s">
        <v>33</v>
      </c>
    </row>
    <row r="74" spans="4:18" ht="18" customHeight="1">
      <c r="D74" s="1" t="s">
        <v>34</v>
      </c>
      <c r="E74" s="2" t="s">
        <v>35</v>
      </c>
      <c r="F74" s="17" t="s">
        <v>15</v>
      </c>
      <c r="G74" s="18" t="s">
        <v>36</v>
      </c>
      <c r="H74" s="14" t="s">
        <v>37</v>
      </c>
      <c r="I74" s="14" t="s">
        <v>38</v>
      </c>
      <c r="J74" s="14" t="s">
        <v>39</v>
      </c>
      <c r="K74" s="19" t="s">
        <v>40</v>
      </c>
      <c r="L74" s="14" t="s">
        <v>41</v>
      </c>
      <c r="M74" s="14" t="s">
        <v>42</v>
      </c>
      <c r="N74" s="14" t="s">
        <v>43</v>
      </c>
      <c r="O74" s="19" t="s">
        <v>44</v>
      </c>
      <c r="P74" s="14" t="s">
        <v>45</v>
      </c>
      <c r="Q74" s="14"/>
      <c r="R74" s="14"/>
    </row>
    <row r="75" spans="4:18" ht="18" customHeight="1">
      <c r="D75" s="1" t="s">
        <v>46</v>
      </c>
      <c r="E75" s="2" t="s">
        <v>47</v>
      </c>
      <c r="F75" s="14">
        <v>200</v>
      </c>
      <c r="G75" s="14">
        <v>300</v>
      </c>
      <c r="H75" s="14">
        <v>100</v>
      </c>
      <c r="I75" s="14">
        <v>100</v>
      </c>
      <c r="J75" s="14">
        <v>100</v>
      </c>
      <c r="K75" s="14">
        <v>100</v>
      </c>
      <c r="L75" s="14">
        <v>100</v>
      </c>
      <c r="M75" s="14">
        <v>100</v>
      </c>
      <c r="N75" s="14">
        <v>100</v>
      </c>
      <c r="O75" s="14">
        <v>100</v>
      </c>
      <c r="P75" s="14">
        <v>100</v>
      </c>
      <c r="Q75" s="14"/>
      <c r="R75" s="14"/>
    </row>
    <row r="76" spans="4:18" ht="19.5" customHeight="1">
      <c r="D76" s="1"/>
      <c r="E76" s="2" t="s">
        <v>48</v>
      </c>
      <c r="F76" s="14">
        <v>0</v>
      </c>
      <c r="G76" s="14">
        <v>300</v>
      </c>
      <c r="H76" s="14">
        <v>100</v>
      </c>
      <c r="I76" s="14">
        <v>100</v>
      </c>
      <c r="J76" s="14">
        <v>100</v>
      </c>
      <c r="K76" s="14">
        <v>100</v>
      </c>
      <c r="L76" s="14">
        <v>100</v>
      </c>
      <c r="M76" s="14">
        <v>100</v>
      </c>
      <c r="N76" s="14">
        <v>100</v>
      </c>
      <c r="O76" s="14">
        <v>100</v>
      </c>
      <c r="P76" s="14">
        <v>100</v>
      </c>
      <c r="Q76" s="14"/>
      <c r="R76" s="14"/>
    </row>
    <row r="77" spans="4:18" ht="18" customHeight="1">
      <c r="D77" s="1" t="s">
        <v>49</v>
      </c>
      <c r="E77" s="2" t="s">
        <v>50</v>
      </c>
      <c r="F77" s="14">
        <v>1200</v>
      </c>
      <c r="G77" s="14">
        <v>900</v>
      </c>
      <c r="H77" s="14">
        <v>800</v>
      </c>
      <c r="I77" s="14">
        <v>700</v>
      </c>
      <c r="J77" s="14">
        <v>600</v>
      </c>
      <c r="K77" s="14">
        <v>500</v>
      </c>
      <c r="L77" s="14">
        <v>400</v>
      </c>
      <c r="M77" s="14">
        <v>300</v>
      </c>
      <c r="N77" s="14">
        <v>200</v>
      </c>
      <c r="O77" s="14">
        <v>100</v>
      </c>
      <c r="P77" s="14">
        <v>0</v>
      </c>
      <c r="Q77" s="14"/>
      <c r="R77" s="14"/>
    </row>
    <row r="78" spans="4:18" ht="18" customHeight="1">
      <c r="D78" s="1" t="s">
        <v>51</v>
      </c>
      <c r="E78" s="2" t="s">
        <v>52</v>
      </c>
      <c r="F78" s="14">
        <v>1200</v>
      </c>
      <c r="G78" s="14">
        <v>1200</v>
      </c>
      <c r="H78" s="14">
        <v>900</v>
      </c>
      <c r="I78" s="14">
        <v>800</v>
      </c>
      <c r="J78" s="14">
        <v>700</v>
      </c>
      <c r="K78" s="14">
        <v>600</v>
      </c>
      <c r="L78" s="14">
        <v>500</v>
      </c>
      <c r="M78" s="14">
        <v>400</v>
      </c>
      <c r="N78" s="14">
        <v>300</v>
      </c>
      <c r="O78" s="14">
        <v>200</v>
      </c>
      <c r="P78" s="14">
        <v>100</v>
      </c>
      <c r="Q78" s="14"/>
      <c r="R78" s="14"/>
    </row>
    <row r="79" spans="6:18" ht="18" customHeight="1"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6:18" ht="18" customHeight="1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4:18" ht="18" customHeight="1">
      <c r="D81" s="1" t="s">
        <v>157</v>
      </c>
      <c r="E81" s="8" t="s">
        <v>71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4:18" ht="18" customHeight="1">
      <c r="D82" s="1" t="s">
        <v>34</v>
      </c>
      <c r="E82" s="2" t="s">
        <v>72</v>
      </c>
      <c r="F82" s="14"/>
      <c r="G82" s="14">
        <f>G78*0.0275</f>
        <v>33</v>
      </c>
      <c r="H82" s="14">
        <f aca="true" t="shared" si="7" ref="H82:P82">H78*0.0275</f>
        <v>24.75</v>
      </c>
      <c r="I82" s="14">
        <f t="shared" si="7"/>
        <v>22</v>
      </c>
      <c r="J82" s="14">
        <f t="shared" si="7"/>
        <v>19.25</v>
      </c>
      <c r="K82" s="14">
        <f t="shared" si="7"/>
        <v>16.5</v>
      </c>
      <c r="L82" s="14">
        <f t="shared" si="7"/>
        <v>13.75</v>
      </c>
      <c r="M82" s="14">
        <f t="shared" si="7"/>
        <v>11</v>
      </c>
      <c r="N82" s="14">
        <f t="shared" si="7"/>
        <v>8.25</v>
      </c>
      <c r="O82" s="14">
        <f t="shared" si="7"/>
        <v>5.5</v>
      </c>
      <c r="P82" s="14">
        <f t="shared" si="7"/>
        <v>2.75</v>
      </c>
      <c r="Q82" s="14"/>
      <c r="R82" s="14"/>
    </row>
    <row r="83" spans="4:18" ht="19.5" customHeight="1" hidden="1">
      <c r="D83" s="1"/>
      <c r="F83" s="14"/>
      <c r="G83" s="20">
        <v>0.0275</v>
      </c>
      <c r="H83" s="20">
        <v>0.0275</v>
      </c>
      <c r="I83" s="20">
        <v>0.0275</v>
      </c>
      <c r="J83" s="20">
        <v>0.0275</v>
      </c>
      <c r="K83" s="20">
        <v>0.0275</v>
      </c>
      <c r="L83" s="20">
        <v>0.0275</v>
      </c>
      <c r="M83" s="20">
        <v>0.0275</v>
      </c>
      <c r="N83" s="20">
        <v>0.0275</v>
      </c>
      <c r="O83" s="20">
        <v>0.0275</v>
      </c>
      <c r="P83" s="20">
        <v>0.0275</v>
      </c>
      <c r="Q83" s="14"/>
      <c r="R83" s="14"/>
    </row>
    <row r="84" spans="4:18" ht="19.5" customHeight="1" hidden="1">
      <c r="D84" s="1"/>
      <c r="F84" s="14"/>
      <c r="G84" s="21">
        <v>1</v>
      </c>
      <c r="H84" s="21">
        <v>2</v>
      </c>
      <c r="I84" s="21">
        <v>3</v>
      </c>
      <c r="J84" s="21">
        <v>4</v>
      </c>
      <c r="K84" s="21">
        <v>5</v>
      </c>
      <c r="L84" s="21">
        <v>6</v>
      </c>
      <c r="M84" s="21">
        <v>7</v>
      </c>
      <c r="N84" s="21">
        <v>8</v>
      </c>
      <c r="O84" s="21">
        <v>9</v>
      </c>
      <c r="P84" s="21">
        <v>10</v>
      </c>
      <c r="Q84" s="14"/>
      <c r="R84" s="14"/>
    </row>
    <row r="85" spans="4:18" ht="18" customHeight="1">
      <c r="D85" s="1" t="s">
        <v>46</v>
      </c>
      <c r="E85" s="2" t="s">
        <v>56</v>
      </c>
      <c r="F85" s="14"/>
      <c r="G85" s="22">
        <f aca="true" t="shared" si="8" ref="G85:P85">PV(G83,G84,0,-G82)</f>
        <v>32.11678832116788</v>
      </c>
      <c r="H85" s="22">
        <f t="shared" si="8"/>
        <v>23.442911183334218</v>
      </c>
      <c r="I85" s="22">
        <f t="shared" si="8"/>
        <v>20.280431410291836</v>
      </c>
      <c r="J85" s="22">
        <f t="shared" si="8"/>
        <v>17.270440373727837</v>
      </c>
      <c r="K85" s="22">
        <f t="shared" si="8"/>
        <v>14.407040979126453</v>
      </c>
      <c r="L85" s="22">
        <f t="shared" si="8"/>
        <v>11.684542562146353</v>
      </c>
      <c r="M85" s="22">
        <f t="shared" si="8"/>
        <v>9.097454062984996</v>
      </c>
      <c r="N85" s="22">
        <f t="shared" si="8"/>
        <v>6.640477418237222</v>
      </c>
      <c r="O85" s="22">
        <f t="shared" si="8"/>
        <v>4.308501163495359</v>
      </c>
      <c r="P85" s="22">
        <f t="shared" si="8"/>
        <v>2.0965942401437268</v>
      </c>
      <c r="Q85" s="22">
        <f>SUM(G85:P85)</f>
        <v>141.34518171465587</v>
      </c>
      <c r="R85" s="14"/>
    </row>
    <row r="86" spans="4:18" ht="18" customHeight="1">
      <c r="D86" s="1" t="s">
        <v>49</v>
      </c>
      <c r="E86" s="2" t="s">
        <v>57</v>
      </c>
      <c r="F86" s="14"/>
      <c r="G86" s="22">
        <f>PV(G83,G84,0,-G76)</f>
        <v>291.970802919708</v>
      </c>
      <c r="H86" s="22">
        <f aca="true" t="shared" si="9" ref="H86:P86">PV(H83,H84,0,-H76)</f>
        <v>94.71883306397663</v>
      </c>
      <c r="I86" s="22">
        <f t="shared" si="9"/>
        <v>92.18377913769015</v>
      </c>
      <c r="J86" s="22">
        <f t="shared" si="9"/>
        <v>89.71657337001474</v>
      </c>
      <c r="K86" s="22">
        <f t="shared" si="9"/>
        <v>87.31539987349366</v>
      </c>
      <c r="L86" s="22">
        <f t="shared" si="9"/>
        <v>84.97849136106439</v>
      </c>
      <c r="M86" s="22">
        <f t="shared" si="9"/>
        <v>82.70412784531814</v>
      </c>
      <c r="N86" s="22">
        <f t="shared" si="9"/>
        <v>80.4906353725724</v>
      </c>
      <c r="O86" s="22">
        <f t="shared" si="9"/>
        <v>78.33638479082471</v>
      </c>
      <c r="P86" s="22">
        <f t="shared" si="9"/>
        <v>76.23979055068098</v>
      </c>
      <c r="Q86" s="22">
        <f>SUM(G86:P86)</f>
        <v>1058.6548182853437</v>
      </c>
      <c r="R86" s="14"/>
    </row>
    <row r="87" spans="4:18" ht="18" customHeight="1">
      <c r="D87" s="1" t="s">
        <v>51</v>
      </c>
      <c r="E87" s="2" t="s">
        <v>58</v>
      </c>
      <c r="F87" s="14"/>
      <c r="G87" s="22">
        <f aca="true" t="shared" si="10" ref="G87:P87">G85+G86</f>
        <v>324.08759124087584</v>
      </c>
      <c r="H87" s="22">
        <f t="shared" si="10"/>
        <v>118.16174424731085</v>
      </c>
      <c r="I87" s="22">
        <f t="shared" si="10"/>
        <v>112.46421054798199</v>
      </c>
      <c r="J87" s="22">
        <f t="shared" si="10"/>
        <v>106.98701374374258</v>
      </c>
      <c r="K87" s="22">
        <f t="shared" si="10"/>
        <v>101.72244085262011</v>
      </c>
      <c r="L87" s="22">
        <f t="shared" si="10"/>
        <v>96.66303392321073</v>
      </c>
      <c r="M87" s="22">
        <f t="shared" si="10"/>
        <v>91.80158190830313</v>
      </c>
      <c r="N87" s="22">
        <f t="shared" si="10"/>
        <v>87.13111279080962</v>
      </c>
      <c r="O87" s="22">
        <f t="shared" si="10"/>
        <v>82.64488595432007</v>
      </c>
      <c r="P87" s="22">
        <f t="shared" si="10"/>
        <v>78.33638479082471</v>
      </c>
      <c r="Q87" s="26">
        <f>SUM(G87:P87)</f>
        <v>1199.9999999999995</v>
      </c>
      <c r="R87" s="14"/>
    </row>
    <row r="88" spans="6:18" ht="18" customHeight="1"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6:18" ht="18" customHeight="1"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6:18" ht="19.5" customHeight="1" hidden="1"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4:18" ht="19.5" customHeight="1" hidden="1">
      <c r="D91" s="1" t="s">
        <v>59</v>
      </c>
      <c r="E91" s="2" t="s">
        <v>73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4:18" ht="19.5" customHeight="1" hidden="1">
      <c r="D92" s="1" t="s">
        <v>34</v>
      </c>
      <c r="E92" s="2" t="s">
        <v>61</v>
      </c>
      <c r="F92" s="14"/>
      <c r="G92" s="14">
        <f>G78*0.0175</f>
        <v>21.000000000000004</v>
      </c>
      <c r="H92" s="14">
        <f aca="true" t="shared" si="11" ref="H92:P92">H78*0.0175</f>
        <v>15.750000000000002</v>
      </c>
      <c r="I92" s="14">
        <f t="shared" si="11"/>
        <v>14.000000000000002</v>
      </c>
      <c r="J92" s="14">
        <f t="shared" si="11"/>
        <v>12.250000000000002</v>
      </c>
      <c r="K92" s="14">
        <f t="shared" si="11"/>
        <v>10.500000000000002</v>
      </c>
      <c r="L92" s="14">
        <f t="shared" si="11"/>
        <v>8.75</v>
      </c>
      <c r="M92" s="14">
        <f t="shared" si="11"/>
        <v>7.000000000000001</v>
      </c>
      <c r="N92" s="14">
        <f t="shared" si="11"/>
        <v>5.250000000000001</v>
      </c>
      <c r="O92" s="14">
        <f t="shared" si="11"/>
        <v>3.5000000000000004</v>
      </c>
      <c r="P92" s="14">
        <f t="shared" si="11"/>
        <v>1.7500000000000002</v>
      </c>
      <c r="Q92" s="14"/>
      <c r="R92" s="14"/>
    </row>
    <row r="93" spans="4:18" ht="19.5" customHeight="1" hidden="1">
      <c r="D93" s="1" t="s">
        <v>46</v>
      </c>
      <c r="E93" s="2" t="s">
        <v>56</v>
      </c>
      <c r="F93" s="14"/>
      <c r="G93" s="22">
        <f aca="true" t="shared" si="12" ref="G93:P93">PV(G83,G84,0,-G92)</f>
        <v>20.437956204379564</v>
      </c>
      <c r="H93" s="22">
        <f t="shared" si="12"/>
        <v>14.918216207576322</v>
      </c>
      <c r="I93" s="22">
        <f t="shared" si="12"/>
        <v>12.905729079276623</v>
      </c>
      <c r="J93" s="22">
        <f t="shared" si="12"/>
        <v>10.990280237826807</v>
      </c>
      <c r="K93" s="22">
        <f t="shared" si="12"/>
        <v>9.168116986716836</v>
      </c>
      <c r="L93" s="22">
        <f t="shared" si="12"/>
        <v>7.435617994093134</v>
      </c>
      <c r="M93" s="22">
        <f t="shared" si="12"/>
        <v>5.7892889491722705</v>
      </c>
      <c r="N93" s="22">
        <f t="shared" si="12"/>
        <v>4.225758357060052</v>
      </c>
      <c r="O93" s="22">
        <f t="shared" si="12"/>
        <v>2.741773467678865</v>
      </c>
      <c r="P93" s="22">
        <f t="shared" si="12"/>
        <v>1.3341963346369172</v>
      </c>
      <c r="Q93" s="22">
        <f>SUM(G93:P93)</f>
        <v>89.9469338184174</v>
      </c>
      <c r="R93" s="14"/>
    </row>
    <row r="94" spans="4:18" ht="19.5" customHeight="1" hidden="1">
      <c r="D94" s="1" t="s">
        <v>49</v>
      </c>
      <c r="E94" s="2" t="s">
        <v>57</v>
      </c>
      <c r="F94" s="14"/>
      <c r="G94" s="23">
        <v>291.970802919708</v>
      </c>
      <c r="H94" s="23">
        <v>94.71883306397663</v>
      </c>
      <c r="I94" s="23">
        <v>92.18377913769015</v>
      </c>
      <c r="J94" s="23">
        <v>89.71657337001474</v>
      </c>
      <c r="K94" s="23">
        <v>87.31539987349366</v>
      </c>
      <c r="L94" s="23">
        <v>84.97849136106439</v>
      </c>
      <c r="M94" s="23">
        <v>82.70412784531814</v>
      </c>
      <c r="N94" s="23">
        <v>80.4906353725724</v>
      </c>
      <c r="O94" s="23">
        <v>78.33638479082471</v>
      </c>
      <c r="P94" s="23">
        <v>76.23979055068098</v>
      </c>
      <c r="Q94" s="23">
        <v>1058.6548182853437</v>
      </c>
      <c r="R94" s="14"/>
    </row>
    <row r="95" spans="4:18" ht="19.5" customHeight="1" hidden="1">
      <c r="D95" s="1" t="s">
        <v>51</v>
      </c>
      <c r="E95" s="2" t="s">
        <v>58</v>
      </c>
      <c r="F95" s="14"/>
      <c r="G95" s="22">
        <f aca="true" t="shared" si="13" ref="G95:P95">G93+G94</f>
        <v>312.40875912408757</v>
      </c>
      <c r="H95" s="22">
        <f t="shared" si="13"/>
        <v>109.63704927155295</v>
      </c>
      <c r="I95" s="22">
        <f t="shared" si="13"/>
        <v>105.08950821696678</v>
      </c>
      <c r="J95" s="22">
        <f t="shared" si="13"/>
        <v>100.70685360784155</v>
      </c>
      <c r="K95" s="22">
        <f t="shared" si="13"/>
        <v>96.4835168602105</v>
      </c>
      <c r="L95" s="22">
        <f t="shared" si="13"/>
        <v>92.41410935515752</v>
      </c>
      <c r="M95" s="22">
        <f t="shared" si="13"/>
        <v>88.49341679449041</v>
      </c>
      <c r="N95" s="22">
        <f t="shared" si="13"/>
        <v>84.71639372963244</v>
      </c>
      <c r="O95" s="22">
        <f t="shared" si="13"/>
        <v>81.07815825850358</v>
      </c>
      <c r="P95" s="22">
        <f t="shared" si="13"/>
        <v>77.5739868853179</v>
      </c>
      <c r="Q95" s="22">
        <f>SUM(G95:P95)</f>
        <v>1148.6017521037613</v>
      </c>
      <c r="R95" s="14"/>
    </row>
    <row r="96" spans="6:18" ht="19.5" customHeight="1" hidden="1"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6:18" ht="19.5" customHeight="1" hidden="1"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6:18" ht="19.5" customHeight="1" hidden="1">
      <c r="F98" s="14"/>
      <c r="G98" s="14"/>
      <c r="H98" s="14"/>
      <c r="I98" s="14"/>
      <c r="J98" s="14"/>
      <c r="K98" s="29" t="s">
        <v>74</v>
      </c>
      <c r="L98" s="29"/>
      <c r="M98" s="14"/>
      <c r="N98" s="14"/>
      <c r="O98" s="14"/>
      <c r="P98" s="14"/>
      <c r="Q98" s="14"/>
      <c r="R98" s="14"/>
    </row>
    <row r="99" spans="6:18" ht="19.5" customHeight="1" hidden="1">
      <c r="F99" s="14"/>
      <c r="G99" s="14"/>
      <c r="H99" s="14"/>
      <c r="I99" s="14"/>
      <c r="J99" s="14"/>
      <c r="K99" s="15"/>
      <c r="L99" s="15"/>
      <c r="M99" s="14"/>
      <c r="N99" s="14"/>
      <c r="O99" s="14"/>
      <c r="P99" s="14"/>
      <c r="Q99" s="14"/>
      <c r="R99" s="14"/>
    </row>
    <row r="100" spans="6:18" ht="19.5" customHeight="1" hidden="1">
      <c r="F100" s="14"/>
      <c r="G100" s="14"/>
      <c r="H100" s="14"/>
      <c r="I100" s="14"/>
      <c r="J100" s="14" t="s">
        <v>63</v>
      </c>
      <c r="K100" s="14"/>
      <c r="L100" s="14" t="s">
        <v>60</v>
      </c>
      <c r="M100" s="14"/>
      <c r="N100" s="14"/>
      <c r="O100" s="15" t="s">
        <v>64</v>
      </c>
      <c r="P100" s="14"/>
      <c r="Q100" s="14"/>
      <c r="R100" s="14"/>
    </row>
    <row r="101" spans="6:18" ht="19.5" customHeight="1" hidden="1">
      <c r="F101" s="14"/>
      <c r="G101" s="14"/>
      <c r="H101" s="14" t="s">
        <v>75</v>
      </c>
      <c r="I101" s="14"/>
      <c r="J101" s="16"/>
      <c r="K101" s="16"/>
      <c r="L101" s="16"/>
      <c r="M101" s="16"/>
      <c r="N101" s="14"/>
      <c r="O101" s="14"/>
      <c r="P101" s="14"/>
      <c r="Q101" s="14"/>
      <c r="R101" s="14"/>
    </row>
    <row r="102" spans="6:18" ht="19.5" customHeight="1" hidden="1">
      <c r="F102" s="14"/>
      <c r="G102" s="14"/>
      <c r="H102" s="14"/>
      <c r="I102" s="14"/>
      <c r="J102" s="24"/>
      <c r="K102" s="24"/>
      <c r="L102" s="24"/>
      <c r="M102" s="24"/>
      <c r="N102" s="14"/>
      <c r="O102" s="14"/>
      <c r="P102" s="14"/>
      <c r="Q102" s="14"/>
      <c r="R102" s="14"/>
    </row>
    <row r="103" spans="6:18" ht="19.5" customHeight="1" hidden="1">
      <c r="F103" s="14"/>
      <c r="G103" s="14"/>
      <c r="H103" s="14" t="s">
        <v>66</v>
      </c>
      <c r="I103" s="14"/>
      <c r="J103" s="22">
        <v>141.34518171465587</v>
      </c>
      <c r="K103" s="23"/>
      <c r="L103" s="23"/>
      <c r="M103" s="23">
        <v>89.9469338184174</v>
      </c>
      <c r="N103" s="14"/>
      <c r="O103" s="14"/>
      <c r="P103" s="14"/>
      <c r="Q103" s="14"/>
      <c r="R103" s="14"/>
    </row>
    <row r="104" spans="6:18" ht="19.5" customHeight="1" hidden="1">
      <c r="F104" s="14"/>
      <c r="G104" s="14"/>
      <c r="H104" s="14" t="s">
        <v>67</v>
      </c>
      <c r="I104" s="14"/>
      <c r="J104" s="22">
        <v>1058.6548182853437</v>
      </c>
      <c r="K104" s="23"/>
      <c r="L104" s="23"/>
      <c r="M104" s="23">
        <v>1058.6548182853437</v>
      </c>
      <c r="N104" s="14"/>
      <c r="O104" s="14"/>
      <c r="P104" s="14"/>
      <c r="Q104" s="14"/>
      <c r="R104" s="14"/>
    </row>
    <row r="105" spans="6:18" ht="19.5" customHeight="1" hidden="1">
      <c r="F105" s="14"/>
      <c r="G105" s="14"/>
      <c r="H105" s="14" t="s">
        <v>68</v>
      </c>
      <c r="I105" s="14"/>
      <c r="J105" s="23">
        <f>J104+J103</f>
        <v>1199.9999999999995</v>
      </c>
      <c r="K105" s="23"/>
      <c r="L105" s="23"/>
      <c r="M105" s="23">
        <f>M104+M103</f>
        <v>1148.601752103761</v>
      </c>
      <c r="N105" s="14"/>
      <c r="O105" s="23">
        <f>J105-M105</f>
        <v>51.398247896238445</v>
      </c>
      <c r="P105" s="14"/>
      <c r="Q105" s="14"/>
      <c r="R105" s="14"/>
    </row>
    <row r="106" spans="6:18" ht="19.5" customHeight="1" hidden="1">
      <c r="F106" s="14"/>
      <c r="G106" s="14"/>
      <c r="H106" s="14" t="s">
        <v>69</v>
      </c>
      <c r="I106" s="14"/>
      <c r="J106" s="14">
        <v>1200</v>
      </c>
      <c r="K106" s="14"/>
      <c r="L106" s="14"/>
      <c r="M106" s="14">
        <v>1148.6</v>
      </c>
      <c r="N106" s="14"/>
      <c r="O106" s="23">
        <f>J106-M106</f>
        <v>51.40000000000009</v>
      </c>
      <c r="P106" s="14"/>
      <c r="Q106" s="14"/>
      <c r="R106" s="14"/>
    </row>
    <row r="107" spans="6:18" ht="19.5" customHeight="1" hidden="1"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6:18" ht="19.5" customHeight="1" hidden="1"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6:18" ht="19.5" customHeight="1" hidden="1"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6:18" ht="19.5" customHeight="1" hidden="1"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6:18" ht="19.5" customHeight="1" hidden="1">
      <c r="F111" s="14"/>
      <c r="G111" s="14"/>
      <c r="H111" s="14"/>
      <c r="I111" s="14"/>
      <c r="J111" s="14"/>
      <c r="K111" s="29" t="s">
        <v>76</v>
      </c>
      <c r="L111" s="29"/>
      <c r="M111" s="14"/>
      <c r="N111" s="14"/>
      <c r="O111" s="14"/>
      <c r="P111" s="14"/>
      <c r="Q111" s="14"/>
      <c r="R111" s="14"/>
    </row>
    <row r="112" spans="6:18" ht="19.5" customHeight="1" hidden="1">
      <c r="F112" s="14"/>
      <c r="G112" s="14"/>
      <c r="H112" s="14"/>
      <c r="I112" s="14"/>
      <c r="J112" s="14"/>
      <c r="K112" s="15"/>
      <c r="L112" s="15"/>
      <c r="M112" s="14"/>
      <c r="N112" s="14"/>
      <c r="O112" s="14"/>
      <c r="P112" s="14"/>
      <c r="Q112" s="14"/>
      <c r="R112" s="14"/>
    </row>
    <row r="113" spans="6:18" ht="19.5" customHeight="1" hidden="1">
      <c r="F113" s="14"/>
      <c r="G113" s="14"/>
      <c r="H113" s="14"/>
      <c r="I113" s="14"/>
      <c r="J113" s="14" t="s">
        <v>63</v>
      </c>
      <c r="K113" s="14"/>
      <c r="L113" s="14" t="s">
        <v>60</v>
      </c>
      <c r="M113" s="14"/>
      <c r="N113" s="14"/>
      <c r="O113" s="15" t="s">
        <v>64</v>
      </c>
      <c r="P113" s="14"/>
      <c r="Q113" s="14"/>
      <c r="R113" s="14"/>
    </row>
    <row r="114" spans="6:18" ht="19.5" customHeight="1" hidden="1">
      <c r="F114" s="14"/>
      <c r="G114" s="14"/>
      <c r="H114" s="14" t="s">
        <v>75</v>
      </c>
      <c r="I114" s="14"/>
      <c r="J114" s="16"/>
      <c r="K114" s="16"/>
      <c r="L114" s="16"/>
      <c r="M114" s="16"/>
      <c r="N114" s="14"/>
      <c r="O114" s="14"/>
      <c r="P114" s="14"/>
      <c r="Q114" s="14"/>
      <c r="R114" s="14"/>
    </row>
    <row r="115" spans="6:18" ht="19.5" customHeight="1" hidden="1">
      <c r="F115" s="14"/>
      <c r="G115" s="14"/>
      <c r="H115" s="14"/>
      <c r="I115" s="14"/>
      <c r="J115" s="24"/>
      <c r="K115" s="24"/>
      <c r="L115" s="24"/>
      <c r="M115" s="24"/>
      <c r="N115" s="14"/>
      <c r="O115" s="14"/>
      <c r="P115" s="14"/>
      <c r="Q115" s="14"/>
      <c r="R115" s="14"/>
    </row>
    <row r="116" spans="6:18" ht="19.5" customHeight="1" hidden="1">
      <c r="F116" s="14"/>
      <c r="G116" s="14"/>
      <c r="H116" s="14" t="s">
        <v>66</v>
      </c>
      <c r="I116" s="14"/>
      <c r="J116" s="22">
        <v>141.34518171465587</v>
      </c>
      <c r="K116" s="23"/>
      <c r="L116" s="23"/>
      <c r="M116" s="23">
        <v>89.9469338184174</v>
      </c>
      <c r="N116" s="14"/>
      <c r="O116" s="22">
        <f>J116-M116</f>
        <v>51.39824789623846</v>
      </c>
      <c r="P116" s="14"/>
      <c r="Q116" s="14"/>
      <c r="R116" s="14"/>
    </row>
    <row r="117" spans="6:18" ht="19.5" customHeight="1" hidden="1">
      <c r="F117" s="14"/>
      <c r="G117" s="14"/>
      <c r="H117" s="14"/>
      <c r="I117" s="14"/>
      <c r="J117" s="22"/>
      <c r="K117" s="23"/>
      <c r="L117" s="23"/>
      <c r="M117" s="23"/>
      <c r="N117" s="14"/>
      <c r="O117" s="14"/>
      <c r="P117" s="14"/>
      <c r="Q117" s="14"/>
      <c r="R117" s="14"/>
    </row>
    <row r="118" spans="6:18" ht="19.5" customHeight="1" hidden="1">
      <c r="F118" s="14"/>
      <c r="G118" s="14"/>
      <c r="H118" s="14"/>
      <c r="I118" s="14"/>
      <c r="J118" s="23"/>
      <c r="K118" s="23"/>
      <c r="L118" s="23"/>
      <c r="M118" s="23"/>
      <c r="N118" s="14"/>
      <c r="O118" s="23"/>
      <c r="P118" s="14"/>
      <c r="Q118" s="14"/>
      <c r="R118" s="14"/>
    </row>
    <row r="119" spans="6:18" ht="19.5" customHeight="1" hidden="1">
      <c r="F119" s="14"/>
      <c r="G119" s="14"/>
      <c r="H119" s="14"/>
      <c r="I119" s="14"/>
      <c r="J119" s="14"/>
      <c r="K119" s="14"/>
      <c r="L119" s="14"/>
      <c r="M119" s="14"/>
      <c r="N119" s="14"/>
      <c r="O119" s="23"/>
      <c r="P119" s="14"/>
      <c r="Q119" s="14"/>
      <c r="R119" s="14"/>
    </row>
    <row r="120" spans="6:18" ht="19.5" customHeight="1" hidden="1"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6:18" ht="19.5" customHeight="1" hidden="1">
      <c r="F121" s="14"/>
      <c r="G121" s="14"/>
      <c r="H121" s="14"/>
      <c r="I121" s="14"/>
      <c r="J121" s="14"/>
      <c r="K121" s="14"/>
      <c r="L121" s="14"/>
      <c r="M121" s="29" t="s">
        <v>77</v>
      </c>
      <c r="N121" s="29"/>
      <c r="O121" s="14"/>
      <c r="P121" s="14"/>
      <c r="Q121" s="14"/>
      <c r="R121" s="14"/>
    </row>
    <row r="122" spans="6:18" ht="19.5" customHeight="1" hidden="1">
      <c r="F122" s="14"/>
      <c r="G122" s="14"/>
      <c r="H122" s="14"/>
      <c r="I122" s="14"/>
      <c r="J122" s="14"/>
      <c r="K122" s="14"/>
      <c r="L122" s="14"/>
      <c r="M122" s="15"/>
      <c r="N122" s="15"/>
      <c r="O122" s="14"/>
      <c r="P122" s="14"/>
      <c r="Q122" s="14"/>
      <c r="R122" s="14"/>
    </row>
    <row r="123" spans="6:18" ht="19.5" customHeight="1" hidden="1">
      <c r="F123" s="14"/>
      <c r="G123" s="14"/>
      <c r="H123" s="14"/>
      <c r="I123" s="14"/>
      <c r="J123" s="14"/>
      <c r="K123" s="29" t="s">
        <v>78</v>
      </c>
      <c r="L123" s="29"/>
      <c r="M123" s="29"/>
      <c r="N123" s="29"/>
      <c r="O123" s="29"/>
      <c r="P123" s="14"/>
      <c r="Q123" s="14"/>
      <c r="R123" s="14"/>
    </row>
    <row r="124" spans="6:18" ht="19.5" customHeight="1" hidden="1">
      <c r="F124" s="14"/>
      <c r="G124" s="14"/>
      <c r="H124" s="14"/>
      <c r="I124" s="14"/>
      <c r="J124" s="14"/>
      <c r="K124" s="15"/>
      <c r="L124" s="15"/>
      <c r="M124" s="15"/>
      <c r="N124" s="15"/>
      <c r="O124" s="15"/>
      <c r="P124" s="14"/>
      <c r="Q124" s="14"/>
      <c r="R124" s="14"/>
    </row>
    <row r="125" spans="6:18" ht="19.5" customHeight="1" hidden="1">
      <c r="F125" s="14"/>
      <c r="G125" s="14"/>
      <c r="H125" s="14" t="s">
        <v>79</v>
      </c>
      <c r="I125" s="29" t="s">
        <v>31</v>
      </c>
      <c r="J125" s="29"/>
      <c r="K125" s="29"/>
      <c r="L125" s="29"/>
      <c r="M125" s="29"/>
      <c r="N125" s="29"/>
      <c r="O125" s="29"/>
      <c r="P125" s="29"/>
      <c r="Q125" s="29"/>
      <c r="R125" s="14"/>
    </row>
    <row r="126" spans="6:18" ht="19.5" customHeight="1" hidden="1"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4:18" ht="19.5" customHeight="1" hidden="1">
      <c r="D127" s="1" t="s">
        <v>32</v>
      </c>
      <c r="E127" s="2" t="s">
        <v>33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4:20" ht="19.5" customHeight="1" hidden="1">
      <c r="D128" s="1" t="s">
        <v>34</v>
      </c>
      <c r="E128" s="2" t="s">
        <v>35</v>
      </c>
      <c r="F128" s="14"/>
      <c r="G128" s="18" t="s">
        <v>36</v>
      </c>
      <c r="H128" s="14" t="s">
        <v>37</v>
      </c>
      <c r="I128" s="14" t="s">
        <v>38</v>
      </c>
      <c r="J128" s="14" t="s">
        <v>39</v>
      </c>
      <c r="K128" s="19" t="s">
        <v>40</v>
      </c>
      <c r="L128" s="14" t="s">
        <v>41</v>
      </c>
      <c r="M128" s="14" t="s">
        <v>42</v>
      </c>
      <c r="N128" s="14" t="s">
        <v>43</v>
      </c>
      <c r="O128" s="19" t="s">
        <v>44</v>
      </c>
      <c r="P128" s="14" t="s">
        <v>45</v>
      </c>
      <c r="Q128" s="14" t="s">
        <v>80</v>
      </c>
      <c r="R128" s="14" t="s">
        <v>81</v>
      </c>
      <c r="S128" s="11" t="s">
        <v>82</v>
      </c>
      <c r="T128" s="2" t="s">
        <v>83</v>
      </c>
    </row>
    <row r="129" spans="4:20" ht="19.5" customHeight="1" hidden="1">
      <c r="D129" s="1" t="s">
        <v>46</v>
      </c>
      <c r="E129" s="2" t="s">
        <v>47</v>
      </c>
      <c r="F129" s="14"/>
      <c r="G129" s="14"/>
      <c r="H129" s="14"/>
      <c r="I129" s="14">
        <v>100</v>
      </c>
      <c r="J129" s="14">
        <v>100</v>
      </c>
      <c r="K129" s="14">
        <v>100</v>
      </c>
      <c r="L129" s="14">
        <v>100</v>
      </c>
      <c r="M129" s="14">
        <v>100</v>
      </c>
      <c r="N129" s="14">
        <v>100</v>
      </c>
      <c r="O129" s="14">
        <v>100</v>
      </c>
      <c r="P129" s="14">
        <v>100</v>
      </c>
      <c r="Q129" s="14">
        <v>100</v>
      </c>
      <c r="R129" s="14">
        <v>100</v>
      </c>
      <c r="S129" s="2">
        <v>100</v>
      </c>
      <c r="T129" s="2">
        <v>100</v>
      </c>
    </row>
    <row r="130" spans="4:20" ht="19.5" customHeight="1" hidden="1">
      <c r="D130" s="1" t="s">
        <v>49</v>
      </c>
      <c r="E130" s="2" t="s">
        <v>50</v>
      </c>
      <c r="F130" s="14"/>
      <c r="G130" s="14">
        <v>1200</v>
      </c>
      <c r="H130" s="14">
        <v>1200</v>
      </c>
      <c r="I130" s="14">
        <v>1100</v>
      </c>
      <c r="J130" s="14">
        <v>1000</v>
      </c>
      <c r="K130" s="14">
        <v>900</v>
      </c>
      <c r="L130" s="14">
        <v>800</v>
      </c>
      <c r="M130" s="14">
        <v>700</v>
      </c>
      <c r="N130" s="14">
        <v>600</v>
      </c>
      <c r="O130" s="14">
        <v>500</v>
      </c>
      <c r="P130" s="14">
        <v>400</v>
      </c>
      <c r="Q130" s="14">
        <v>300</v>
      </c>
      <c r="R130" s="14">
        <v>200</v>
      </c>
      <c r="S130" s="2">
        <v>100</v>
      </c>
      <c r="T130" s="2">
        <v>0</v>
      </c>
    </row>
    <row r="131" spans="4:20" ht="19.5" customHeight="1" hidden="1">
      <c r="D131" s="1" t="s">
        <v>51</v>
      </c>
      <c r="E131" s="2" t="s">
        <v>52</v>
      </c>
      <c r="F131" s="14"/>
      <c r="G131" s="14">
        <v>1200</v>
      </c>
      <c r="H131" s="14">
        <v>1200</v>
      </c>
      <c r="I131" s="14">
        <v>1200</v>
      </c>
      <c r="J131" s="14">
        <v>1100</v>
      </c>
      <c r="K131" s="14">
        <v>1000</v>
      </c>
      <c r="L131" s="14">
        <v>900</v>
      </c>
      <c r="M131" s="14">
        <v>800</v>
      </c>
      <c r="N131" s="14">
        <v>700</v>
      </c>
      <c r="O131" s="14">
        <v>600</v>
      </c>
      <c r="P131" s="14">
        <v>500</v>
      </c>
      <c r="Q131" s="14">
        <v>400</v>
      </c>
      <c r="R131" s="14">
        <v>300</v>
      </c>
      <c r="S131" s="2">
        <v>200</v>
      </c>
      <c r="T131" s="2">
        <v>100</v>
      </c>
    </row>
    <row r="132" spans="4:18" ht="18" customHeight="1">
      <c r="D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4:18" ht="19.5" customHeight="1" hidden="1">
      <c r="D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4:18" ht="19.5" customHeight="1" hidden="1">
      <c r="D134" s="1" t="s">
        <v>53</v>
      </c>
      <c r="E134" s="2" t="s">
        <v>84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4:20" ht="19.5" customHeight="1" hidden="1">
      <c r="D135" s="1"/>
      <c r="F135" s="14"/>
      <c r="G135" s="20">
        <v>0.0275</v>
      </c>
      <c r="H135" s="20">
        <v>0.0275</v>
      </c>
      <c r="I135" s="20">
        <v>0.0275</v>
      </c>
      <c r="J135" s="20">
        <v>0.0275</v>
      </c>
      <c r="K135" s="20">
        <v>0.0275</v>
      </c>
      <c r="L135" s="20">
        <v>0.0275</v>
      </c>
      <c r="M135" s="20">
        <v>0.0275</v>
      </c>
      <c r="N135" s="20">
        <v>0.0275</v>
      </c>
      <c r="O135" s="20">
        <v>0.0275</v>
      </c>
      <c r="P135" s="20">
        <v>0.0275</v>
      </c>
      <c r="Q135" s="20">
        <v>0.0275</v>
      </c>
      <c r="R135" s="20">
        <v>0.0275</v>
      </c>
      <c r="S135" s="12">
        <v>0.0275</v>
      </c>
      <c r="T135" s="12">
        <v>0.0275</v>
      </c>
    </row>
    <row r="136" spans="4:20" ht="19.5" customHeight="1" hidden="1">
      <c r="D136" s="1"/>
      <c r="F136" s="14"/>
      <c r="G136" s="21">
        <v>1</v>
      </c>
      <c r="H136" s="21">
        <v>2</v>
      </c>
      <c r="I136" s="21">
        <v>3</v>
      </c>
      <c r="J136" s="21">
        <v>4</v>
      </c>
      <c r="K136" s="21">
        <v>5</v>
      </c>
      <c r="L136" s="21">
        <v>6</v>
      </c>
      <c r="M136" s="21">
        <v>7</v>
      </c>
      <c r="N136" s="21">
        <v>8</v>
      </c>
      <c r="O136" s="21">
        <v>9</v>
      </c>
      <c r="P136" s="21">
        <v>10</v>
      </c>
      <c r="Q136" s="21">
        <v>11</v>
      </c>
      <c r="R136" s="21">
        <v>12</v>
      </c>
      <c r="S136" s="13">
        <v>13</v>
      </c>
      <c r="T136" s="13">
        <v>14</v>
      </c>
    </row>
    <row r="137" spans="4:20" ht="19.5" customHeight="1" hidden="1">
      <c r="D137" s="1" t="s">
        <v>34</v>
      </c>
      <c r="E137" s="2" t="s">
        <v>55</v>
      </c>
      <c r="F137" s="14"/>
      <c r="G137" s="14">
        <f>G131*0.03</f>
        <v>36</v>
      </c>
      <c r="H137" s="14">
        <f aca="true" t="shared" si="14" ref="H137:T137">H131*0.03</f>
        <v>36</v>
      </c>
      <c r="I137" s="14">
        <f t="shared" si="14"/>
        <v>36</v>
      </c>
      <c r="J137" s="14">
        <f t="shared" si="14"/>
        <v>33</v>
      </c>
      <c r="K137" s="14">
        <f t="shared" si="14"/>
        <v>30</v>
      </c>
      <c r="L137" s="14">
        <f t="shared" si="14"/>
        <v>27</v>
      </c>
      <c r="M137" s="14">
        <f t="shared" si="14"/>
        <v>24</v>
      </c>
      <c r="N137" s="14">
        <f t="shared" si="14"/>
        <v>21</v>
      </c>
      <c r="O137" s="14">
        <f t="shared" si="14"/>
        <v>18</v>
      </c>
      <c r="P137" s="14">
        <f t="shared" si="14"/>
        <v>15</v>
      </c>
      <c r="Q137" s="14">
        <f t="shared" si="14"/>
        <v>12</v>
      </c>
      <c r="R137" s="14">
        <f t="shared" si="14"/>
        <v>9</v>
      </c>
      <c r="S137" s="2">
        <f t="shared" si="14"/>
        <v>6</v>
      </c>
      <c r="T137" s="2">
        <f t="shared" si="14"/>
        <v>3</v>
      </c>
    </row>
    <row r="138" spans="4:22" ht="19.5" customHeight="1" hidden="1">
      <c r="D138" s="1" t="s">
        <v>46</v>
      </c>
      <c r="E138" s="7" t="s">
        <v>85</v>
      </c>
      <c r="F138" s="14"/>
      <c r="G138" s="22">
        <f>PV(G135,G136,0,-G137)</f>
        <v>35.03649635036496</v>
      </c>
      <c r="H138" s="22">
        <f aca="true" t="shared" si="15" ref="H138:T138">PV(H135,H136,0,-H137)</f>
        <v>34.09877990303159</v>
      </c>
      <c r="I138" s="22">
        <f t="shared" si="15"/>
        <v>33.18616048956846</v>
      </c>
      <c r="J138" s="22">
        <f t="shared" si="15"/>
        <v>29.606469212104866</v>
      </c>
      <c r="K138" s="22">
        <f t="shared" si="15"/>
        <v>26.194619962048098</v>
      </c>
      <c r="L138" s="22">
        <f t="shared" si="15"/>
        <v>22.944192667487382</v>
      </c>
      <c r="M138" s="22">
        <f t="shared" si="15"/>
        <v>19.84899068287635</v>
      </c>
      <c r="N138" s="22">
        <f t="shared" si="15"/>
        <v>16.903033428240203</v>
      </c>
      <c r="O138" s="22">
        <f t="shared" si="15"/>
        <v>14.100549262348446</v>
      </c>
      <c r="P138" s="22">
        <f t="shared" si="15"/>
        <v>11.435968582602147</v>
      </c>
      <c r="Q138" s="22">
        <f t="shared" si="15"/>
        <v>8.903917144605078</v>
      </c>
      <c r="R138" s="22">
        <f t="shared" si="15"/>
        <v>6.499209594602246</v>
      </c>
      <c r="S138" s="3">
        <f t="shared" si="15"/>
        <v>4.216843208176639</v>
      </c>
      <c r="T138" s="3">
        <f t="shared" si="15"/>
        <v>2.051991828796418</v>
      </c>
      <c r="V138" s="3">
        <f>SUM(G138:U138)</f>
        <v>265.0272223168529</v>
      </c>
    </row>
    <row r="139" spans="4:22" ht="19.5" customHeight="1" hidden="1">
      <c r="D139" s="1" t="s">
        <v>49</v>
      </c>
      <c r="E139" s="2" t="s">
        <v>86</v>
      </c>
      <c r="F139" s="14"/>
      <c r="G139" s="22">
        <v>0</v>
      </c>
      <c r="H139" s="22">
        <v>0</v>
      </c>
      <c r="I139" s="22">
        <f>PV(I135,I136,0,-I129)</f>
        <v>92.18377913769015</v>
      </c>
      <c r="J139" s="22">
        <f aca="true" t="shared" si="16" ref="J139:T139">PV(J135,J136,0,-J129)</f>
        <v>89.71657337001474</v>
      </c>
      <c r="K139" s="22">
        <f t="shared" si="16"/>
        <v>87.31539987349366</v>
      </c>
      <c r="L139" s="22">
        <f t="shared" si="16"/>
        <v>84.97849136106439</v>
      </c>
      <c r="M139" s="22">
        <f t="shared" si="16"/>
        <v>82.70412784531814</v>
      </c>
      <c r="N139" s="22">
        <f t="shared" si="16"/>
        <v>80.4906353725724</v>
      </c>
      <c r="O139" s="22">
        <f t="shared" si="16"/>
        <v>78.33638479082471</v>
      </c>
      <c r="P139" s="22">
        <f t="shared" si="16"/>
        <v>76.23979055068098</v>
      </c>
      <c r="Q139" s="22">
        <f t="shared" si="16"/>
        <v>74.19930953837564</v>
      </c>
      <c r="R139" s="22">
        <f t="shared" si="16"/>
        <v>72.21343994002495</v>
      </c>
      <c r="S139" s="3">
        <f t="shared" si="16"/>
        <v>70.28072013627732</v>
      </c>
      <c r="T139" s="3">
        <f t="shared" si="16"/>
        <v>68.39972762654726</v>
      </c>
      <c r="U139" s="3"/>
      <c r="V139" s="3">
        <f>SUM(G139:U139)</f>
        <v>957.0583795428843</v>
      </c>
    </row>
    <row r="140" spans="4:22" ht="19.5" customHeight="1" hidden="1">
      <c r="D140" s="1" t="s">
        <v>51</v>
      </c>
      <c r="E140" s="2" t="s">
        <v>87</v>
      </c>
      <c r="F140" s="14"/>
      <c r="G140" s="22">
        <f>G138+G139</f>
        <v>35.03649635036496</v>
      </c>
      <c r="H140" s="22">
        <f aca="true" t="shared" si="17" ref="H140:V140">H138+H139</f>
        <v>34.09877990303159</v>
      </c>
      <c r="I140" s="22">
        <f t="shared" si="17"/>
        <v>125.36993962725862</v>
      </c>
      <c r="J140" s="22">
        <f t="shared" si="17"/>
        <v>119.32304258211961</v>
      </c>
      <c r="K140" s="22">
        <f t="shared" si="17"/>
        <v>113.51001983554175</v>
      </c>
      <c r="L140" s="22">
        <f t="shared" si="17"/>
        <v>107.92268402855177</v>
      </c>
      <c r="M140" s="22">
        <f t="shared" si="17"/>
        <v>102.55311852819449</v>
      </c>
      <c r="N140" s="22">
        <f t="shared" si="17"/>
        <v>97.3936688008126</v>
      </c>
      <c r="O140" s="22">
        <f t="shared" si="17"/>
        <v>92.43693405317316</v>
      </c>
      <c r="P140" s="22">
        <f t="shared" si="17"/>
        <v>87.67575913328312</v>
      </c>
      <c r="Q140" s="22">
        <f t="shared" si="17"/>
        <v>83.10322668298072</v>
      </c>
      <c r="R140" s="22">
        <f t="shared" si="17"/>
        <v>78.7126495346272</v>
      </c>
      <c r="S140" s="3">
        <f t="shared" si="17"/>
        <v>74.49756334445397</v>
      </c>
      <c r="T140" s="3">
        <f t="shared" si="17"/>
        <v>70.45171945534368</v>
      </c>
      <c r="U140" s="3">
        <f t="shared" si="17"/>
        <v>0</v>
      </c>
      <c r="V140" s="3">
        <f t="shared" si="17"/>
        <v>1222.0856018597372</v>
      </c>
    </row>
    <row r="141" spans="4:18" ht="19.5" customHeight="1" hidden="1">
      <c r="D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4:18" ht="18" customHeight="1">
      <c r="D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4:18" ht="18" customHeight="1">
      <c r="D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4:18" ht="18" customHeight="1">
      <c r="D144" s="1" t="s">
        <v>88</v>
      </c>
      <c r="E144" s="2" t="s">
        <v>89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4:22" ht="18" customHeight="1">
      <c r="D145" s="1" t="s">
        <v>34</v>
      </c>
      <c r="E145" s="2" t="s">
        <v>90</v>
      </c>
      <c r="F145" s="14"/>
      <c r="G145" s="14">
        <v>21</v>
      </c>
      <c r="H145" s="14">
        <v>21</v>
      </c>
      <c r="I145" s="14">
        <f>I131*0.0175</f>
        <v>21.000000000000004</v>
      </c>
      <c r="J145" s="14">
        <f aca="true" t="shared" si="18" ref="J145:T145">J131*0.0175</f>
        <v>19.250000000000004</v>
      </c>
      <c r="K145" s="14">
        <f t="shared" si="18"/>
        <v>17.5</v>
      </c>
      <c r="L145" s="14">
        <f t="shared" si="18"/>
        <v>15.750000000000002</v>
      </c>
      <c r="M145" s="14">
        <f t="shared" si="18"/>
        <v>14.000000000000002</v>
      </c>
      <c r="N145" s="14">
        <f t="shared" si="18"/>
        <v>12.250000000000002</v>
      </c>
      <c r="O145" s="14">
        <f t="shared" si="18"/>
        <v>10.500000000000002</v>
      </c>
      <c r="P145" s="14">
        <f t="shared" si="18"/>
        <v>8.75</v>
      </c>
      <c r="Q145" s="14">
        <f t="shared" si="18"/>
        <v>7.000000000000001</v>
      </c>
      <c r="R145" s="14">
        <f t="shared" si="18"/>
        <v>5.250000000000001</v>
      </c>
      <c r="S145" s="14">
        <f t="shared" si="18"/>
        <v>3.5000000000000004</v>
      </c>
      <c r="T145" s="14">
        <f t="shared" si="18"/>
        <v>1.7500000000000002</v>
      </c>
      <c r="U145" s="14"/>
      <c r="V145" s="14"/>
    </row>
    <row r="146" spans="4:22" ht="19.5" customHeight="1">
      <c r="D146" s="1"/>
      <c r="F146" s="14"/>
      <c r="G146" s="27">
        <v>0.02875</v>
      </c>
      <c r="H146" s="27">
        <v>0.02875</v>
      </c>
      <c r="I146" s="27">
        <v>0.02875</v>
      </c>
      <c r="J146" s="27">
        <v>0.02875</v>
      </c>
      <c r="K146" s="27">
        <v>0.02875</v>
      </c>
      <c r="L146" s="27">
        <v>0.02875</v>
      </c>
      <c r="M146" s="27">
        <v>0.02875</v>
      </c>
      <c r="N146" s="27">
        <v>0.02875</v>
      </c>
      <c r="O146" s="27">
        <v>0.02875</v>
      </c>
      <c r="P146" s="27">
        <v>0.02875</v>
      </c>
      <c r="Q146" s="27">
        <v>0.02875</v>
      </c>
      <c r="R146" s="27">
        <v>0.02875</v>
      </c>
      <c r="S146" s="27">
        <v>0.02875</v>
      </c>
      <c r="T146" s="27">
        <v>0.02875</v>
      </c>
      <c r="U146" s="14"/>
      <c r="V146" s="14"/>
    </row>
    <row r="147" spans="4:22" ht="19.5" customHeight="1">
      <c r="D147" s="1"/>
      <c r="F147" s="14"/>
      <c r="G147" s="14">
        <v>1</v>
      </c>
      <c r="H147" s="14">
        <v>2</v>
      </c>
      <c r="I147" s="14">
        <v>3</v>
      </c>
      <c r="J147" s="14">
        <v>4</v>
      </c>
      <c r="K147" s="14">
        <v>5</v>
      </c>
      <c r="L147" s="14">
        <v>6</v>
      </c>
      <c r="M147" s="14">
        <v>7</v>
      </c>
      <c r="N147" s="14">
        <v>8</v>
      </c>
      <c r="O147" s="14">
        <v>9</v>
      </c>
      <c r="P147" s="14">
        <v>10</v>
      </c>
      <c r="Q147" s="14">
        <v>11</v>
      </c>
      <c r="R147" s="14">
        <v>12</v>
      </c>
      <c r="S147" s="14">
        <v>13</v>
      </c>
      <c r="T147" s="14">
        <v>14</v>
      </c>
      <c r="U147" s="14"/>
      <c r="V147" s="14"/>
    </row>
    <row r="148" spans="4:22" ht="18" customHeight="1">
      <c r="D148" s="1" t="s">
        <v>46</v>
      </c>
      <c r="E148" s="7" t="s">
        <v>166</v>
      </c>
      <c r="F148" s="14"/>
      <c r="G148" s="22">
        <f>PV(G146,G147,0,-G145)</f>
        <v>20.413122721749694</v>
      </c>
      <c r="H148" s="22">
        <f>PV(H146,H147,0,-H145)</f>
        <v>19.842646631105417</v>
      </c>
      <c r="I148" s="22">
        <f aca="true" t="shared" si="19" ref="I148:T148">PV(I146,I147,0,-I145)</f>
        <v>19.28811337166991</v>
      </c>
      <c r="J148" s="22">
        <f t="shared" si="19"/>
        <v>17.186654280143298</v>
      </c>
      <c r="K148" s="22">
        <f t="shared" si="19"/>
        <v>15.187588008521631</v>
      </c>
      <c r="L148" s="22">
        <f t="shared" si="19"/>
        <v>13.286832765656836</v>
      </c>
      <c r="M148" s="22">
        <f t="shared" si="19"/>
        <v>11.480454934548908</v>
      </c>
      <c r="N148" s="22">
        <f t="shared" si="19"/>
        <v>9.764663978352655</v>
      </c>
      <c r="O148" s="22">
        <f t="shared" si="19"/>
        <v>8.135807515378014</v>
      </c>
      <c r="P148" s="22">
        <f t="shared" si="19"/>
        <v>6.590366557616859</v>
      </c>
      <c r="Q148" s="22">
        <f t="shared" si="19"/>
        <v>5.124950907502783</v>
      </c>
      <c r="R148" s="22">
        <f t="shared" si="19"/>
        <v>3.7362947077784567</v>
      </c>
      <c r="S148" s="22">
        <f t="shared" si="19"/>
        <v>2.4212521395081126</v>
      </c>
      <c r="T148" s="22">
        <f t="shared" si="19"/>
        <v>1.1767932634304314</v>
      </c>
      <c r="U148" s="14"/>
      <c r="V148" s="22">
        <f>SUM(G148:U148)</f>
        <v>153.63554178296297</v>
      </c>
    </row>
    <row r="149" spans="4:22" ht="18" customHeight="1">
      <c r="D149" s="1"/>
      <c r="F149" s="14"/>
      <c r="G149" s="14"/>
      <c r="H149" s="14"/>
      <c r="I149" s="14">
        <v>3</v>
      </c>
      <c r="J149" s="14">
        <v>4</v>
      </c>
      <c r="K149" s="14">
        <v>5</v>
      </c>
      <c r="L149" s="14">
        <v>6</v>
      </c>
      <c r="M149" s="14">
        <v>7</v>
      </c>
      <c r="N149" s="14">
        <v>8</v>
      </c>
      <c r="O149" s="14">
        <v>9</v>
      </c>
      <c r="P149" s="14">
        <v>10</v>
      </c>
      <c r="Q149" s="14">
        <v>11</v>
      </c>
      <c r="R149" s="14">
        <v>12</v>
      </c>
      <c r="S149" s="14">
        <v>13</v>
      </c>
      <c r="T149" s="14">
        <v>14</v>
      </c>
      <c r="U149" s="14"/>
      <c r="V149" s="14"/>
    </row>
    <row r="150" spans="4:22" ht="18" customHeight="1">
      <c r="D150" s="1" t="s">
        <v>49</v>
      </c>
      <c r="E150" s="2" t="s">
        <v>86</v>
      </c>
      <c r="F150" s="14"/>
      <c r="G150" s="14">
        <v>0</v>
      </c>
      <c r="H150" s="14">
        <v>0</v>
      </c>
      <c r="I150" s="22">
        <f aca="true" t="shared" si="20" ref="I150:T150">PV(I146,I149,0,-I129)</f>
        <v>91.84815891271383</v>
      </c>
      <c r="J150" s="22">
        <f t="shared" si="20"/>
        <v>89.28132093580932</v>
      </c>
      <c r="K150" s="22">
        <f t="shared" si="20"/>
        <v>86.78621719155218</v>
      </c>
      <c r="L150" s="22">
        <f t="shared" si="20"/>
        <v>84.36084295655132</v>
      </c>
      <c r="M150" s="22">
        <f t="shared" si="20"/>
        <v>82.00324953249219</v>
      </c>
      <c r="N150" s="22">
        <f t="shared" si="20"/>
        <v>79.71154268042982</v>
      </c>
      <c r="O150" s="22">
        <f t="shared" si="20"/>
        <v>77.48388109883822</v>
      </c>
      <c r="P150" s="22">
        <f t="shared" si="20"/>
        <v>75.31847494419267</v>
      </c>
      <c r="Q150" s="22">
        <f t="shared" si="20"/>
        <v>73.21358439289689</v>
      </c>
      <c r="R150" s="22">
        <f t="shared" si="20"/>
        <v>71.16751824339917</v>
      </c>
      <c r="S150" s="22">
        <f t="shared" si="20"/>
        <v>69.17863255737464</v>
      </c>
      <c r="T150" s="22">
        <f t="shared" si="20"/>
        <v>67.24532933888179</v>
      </c>
      <c r="U150" s="14"/>
      <c r="V150" s="22">
        <f>SUM(I150:U150)</f>
        <v>947.598752785132</v>
      </c>
    </row>
    <row r="151" spans="4:22" ht="18" customHeight="1">
      <c r="D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4:22" ht="18" customHeight="1">
      <c r="D152" s="1" t="s">
        <v>51</v>
      </c>
      <c r="E152" s="2" t="s">
        <v>87</v>
      </c>
      <c r="F152" s="14"/>
      <c r="G152" s="22">
        <f>G148+G150</f>
        <v>20.413122721749694</v>
      </c>
      <c r="H152" s="22">
        <f>H148+H150</f>
        <v>19.842646631105417</v>
      </c>
      <c r="I152" s="22">
        <f>I148+I150</f>
        <v>111.13627228438374</v>
      </c>
      <c r="J152" s="22">
        <f>J148+J150</f>
        <v>106.46797521595262</v>
      </c>
      <c r="K152" s="22">
        <f aca="true" t="shared" si="21" ref="K152:T152">K148+K150</f>
        <v>101.97380520007381</v>
      </c>
      <c r="L152" s="22">
        <f t="shared" si="21"/>
        <v>97.64767572220816</v>
      </c>
      <c r="M152" s="22">
        <f t="shared" si="21"/>
        <v>93.4837044670411</v>
      </c>
      <c r="N152" s="22">
        <f t="shared" si="21"/>
        <v>89.47620665878247</v>
      </c>
      <c r="O152" s="22">
        <f t="shared" si="21"/>
        <v>85.61968861421624</v>
      </c>
      <c r="P152" s="22">
        <f t="shared" si="21"/>
        <v>81.90884150180953</v>
      </c>
      <c r="Q152" s="22">
        <f t="shared" si="21"/>
        <v>78.33853530039967</v>
      </c>
      <c r="R152" s="22">
        <f t="shared" si="21"/>
        <v>74.90381295117763</v>
      </c>
      <c r="S152" s="22">
        <f t="shared" si="21"/>
        <v>71.59988469688275</v>
      </c>
      <c r="T152" s="22">
        <f t="shared" si="21"/>
        <v>68.42212260231221</v>
      </c>
      <c r="U152" s="14"/>
      <c r="V152" s="22">
        <f>SUM(G152:U152)</f>
        <v>1101.2342945680948</v>
      </c>
    </row>
    <row r="153" spans="4:22" ht="18" customHeight="1">
      <c r="D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4:22" ht="19.5" customHeight="1" hidden="1">
      <c r="D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4:22" ht="19.5" customHeight="1" hidden="1">
      <c r="D155" s="1"/>
      <c r="F155" s="14"/>
      <c r="G155" s="14"/>
      <c r="H155" s="14"/>
      <c r="I155" s="14"/>
      <c r="J155" s="14"/>
      <c r="K155" s="29" t="s">
        <v>62</v>
      </c>
      <c r="L155" s="29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4:22" ht="19.5" customHeight="1" hidden="1">
      <c r="D156" s="1"/>
      <c r="F156" s="14"/>
      <c r="G156" s="14"/>
      <c r="H156" s="14"/>
      <c r="I156" s="14"/>
      <c r="J156" s="14"/>
      <c r="K156" s="15"/>
      <c r="L156" s="15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4:22" ht="19.5" customHeight="1" hidden="1">
      <c r="D157" s="1"/>
      <c r="F157" s="14"/>
      <c r="G157" s="14"/>
      <c r="H157" s="14"/>
      <c r="I157" s="14"/>
      <c r="J157" s="14" t="s">
        <v>63</v>
      </c>
      <c r="K157" s="14"/>
      <c r="L157" s="14" t="s">
        <v>60</v>
      </c>
      <c r="M157" s="14"/>
      <c r="N157" s="14"/>
      <c r="O157" s="15" t="s">
        <v>64</v>
      </c>
      <c r="P157" s="14"/>
      <c r="Q157" s="14"/>
      <c r="R157" s="14"/>
      <c r="S157" s="14"/>
      <c r="T157" s="14"/>
      <c r="U157" s="14"/>
      <c r="V157" s="14"/>
    </row>
    <row r="158" spans="4:22" ht="19.5" customHeight="1" hidden="1">
      <c r="D158" s="1"/>
      <c r="F158" s="14"/>
      <c r="G158" s="14"/>
      <c r="H158" s="14" t="s">
        <v>75</v>
      </c>
      <c r="I158" s="14"/>
      <c r="J158" s="16"/>
      <c r="K158" s="16"/>
      <c r="L158" s="16"/>
      <c r="M158" s="16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4:22" ht="19.5" customHeight="1" hidden="1">
      <c r="D159" s="1"/>
      <c r="F159" s="14"/>
      <c r="G159" s="14"/>
      <c r="H159" s="14"/>
      <c r="I159" s="14"/>
      <c r="J159" s="24"/>
      <c r="K159" s="24"/>
      <c r="L159" s="24"/>
      <c r="M159" s="2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4:22" ht="19.5" customHeight="1" hidden="1">
      <c r="D160" s="1"/>
      <c r="F160" s="14"/>
      <c r="G160" s="14"/>
      <c r="H160" s="14" t="s">
        <v>66</v>
      </c>
      <c r="I160" s="14"/>
      <c r="J160" s="22">
        <v>265.0272223168529</v>
      </c>
      <c r="K160" s="23"/>
      <c r="L160" s="23"/>
      <c r="M160" s="22">
        <v>154.59921301816422</v>
      </c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4:22" ht="19.5" customHeight="1" hidden="1">
      <c r="D161" s="1"/>
      <c r="F161" s="14"/>
      <c r="G161" s="14"/>
      <c r="H161" s="14" t="s">
        <v>67</v>
      </c>
      <c r="I161" s="14"/>
      <c r="J161" s="22">
        <v>957.0583795428843</v>
      </c>
      <c r="K161" s="23"/>
      <c r="L161" s="23"/>
      <c r="M161" s="23">
        <v>957.0583795428843</v>
      </c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4:22" ht="19.5" customHeight="1" hidden="1">
      <c r="D162" s="1"/>
      <c r="F162" s="14"/>
      <c r="G162" s="14"/>
      <c r="H162" s="14" t="s">
        <v>68</v>
      </c>
      <c r="I162" s="14"/>
      <c r="J162" s="23">
        <f>J161+J160</f>
        <v>1222.0856018597372</v>
      </c>
      <c r="K162" s="23"/>
      <c r="L162" s="23"/>
      <c r="M162" s="23">
        <f>M161+M160</f>
        <v>1111.6575925610484</v>
      </c>
      <c r="N162" s="14"/>
      <c r="O162" s="23">
        <f>J162-M162</f>
        <v>110.42800929868872</v>
      </c>
      <c r="P162" s="14"/>
      <c r="Q162" s="14"/>
      <c r="R162" s="14"/>
      <c r="S162" s="14"/>
      <c r="T162" s="14"/>
      <c r="U162" s="14"/>
      <c r="V162" s="14"/>
    </row>
    <row r="163" spans="4:22" ht="19.5" customHeight="1" hidden="1">
      <c r="D163" s="1"/>
      <c r="F163" s="14"/>
      <c r="G163" s="14"/>
      <c r="H163" s="14" t="s">
        <v>69</v>
      </c>
      <c r="I163" s="14"/>
      <c r="J163" s="14">
        <v>1200</v>
      </c>
      <c r="K163" s="14"/>
      <c r="L163" s="14"/>
      <c r="M163" s="14">
        <v>1116.66</v>
      </c>
      <c r="N163" s="14"/>
      <c r="O163" s="23">
        <f>J163-M163</f>
        <v>83.33999999999992</v>
      </c>
      <c r="P163" s="14"/>
      <c r="Q163" s="14"/>
      <c r="R163" s="14"/>
      <c r="S163" s="14"/>
      <c r="T163" s="14"/>
      <c r="U163" s="14"/>
      <c r="V163" s="14"/>
    </row>
    <row r="164" spans="4:22" ht="19.5" customHeight="1" hidden="1">
      <c r="D164" s="1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6:22" ht="19.5" customHeight="1" hidden="1"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6:22" ht="19.5" customHeight="1" hidden="1"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6:22" ht="19.5" customHeight="1" hidden="1">
      <c r="F167" s="14"/>
      <c r="G167" s="14"/>
      <c r="H167" s="14"/>
      <c r="I167" s="14"/>
      <c r="J167" s="14"/>
      <c r="K167" s="14"/>
      <c r="L167" s="29" t="s">
        <v>77</v>
      </c>
      <c r="M167" s="29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6:22" ht="19.5" customHeight="1" hidden="1">
      <c r="F168" s="14"/>
      <c r="G168" s="14"/>
      <c r="H168" s="14"/>
      <c r="I168" s="14"/>
      <c r="J168" s="14"/>
      <c r="K168" s="14"/>
      <c r="L168" s="15"/>
      <c r="M168" s="15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6:22" ht="19.5" customHeight="1" hidden="1">
      <c r="F169" s="14"/>
      <c r="G169" s="14"/>
      <c r="H169" s="14"/>
      <c r="I169" s="14"/>
      <c r="J169" s="29" t="s">
        <v>91</v>
      </c>
      <c r="K169" s="29"/>
      <c r="L169" s="29"/>
      <c r="M169" s="29"/>
      <c r="N169" s="29"/>
      <c r="O169" s="14"/>
      <c r="P169" s="14"/>
      <c r="Q169" s="14"/>
      <c r="R169" s="14"/>
      <c r="S169" s="14"/>
      <c r="T169" s="14"/>
      <c r="U169" s="14"/>
      <c r="V169" s="14"/>
    </row>
    <row r="170" spans="6:22" ht="19.5" customHeight="1" hidden="1">
      <c r="F170" s="14"/>
      <c r="G170" s="14"/>
      <c r="H170" s="14"/>
      <c r="I170" s="14"/>
      <c r="J170" s="15"/>
      <c r="K170" s="15"/>
      <c r="L170" s="15"/>
      <c r="M170" s="15"/>
      <c r="N170" s="15"/>
      <c r="O170" s="14"/>
      <c r="P170" s="14"/>
      <c r="Q170" s="14"/>
      <c r="R170" s="14"/>
      <c r="S170" s="14"/>
      <c r="T170" s="14"/>
      <c r="U170" s="14"/>
      <c r="V170" s="14"/>
    </row>
    <row r="171" spans="6:22" ht="19.5" customHeight="1" hidden="1">
      <c r="F171" s="14"/>
      <c r="G171" s="14" t="s">
        <v>92</v>
      </c>
      <c r="H171" s="29" t="s">
        <v>70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14"/>
      <c r="T171" s="14"/>
      <c r="U171" s="14"/>
      <c r="V171" s="14"/>
    </row>
    <row r="172" spans="6:22" ht="19.5" customHeight="1" hidden="1"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4:22" ht="19.5" customHeight="1" hidden="1">
      <c r="D173" s="1" t="s">
        <v>32</v>
      </c>
      <c r="E173" s="2" t="s">
        <v>33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4:22" ht="19.5" customHeight="1" hidden="1">
      <c r="D174" s="1" t="s">
        <v>34</v>
      </c>
      <c r="E174" s="2" t="s">
        <v>35</v>
      </c>
      <c r="F174" s="14"/>
      <c r="G174" s="18" t="s">
        <v>36</v>
      </c>
      <c r="H174" s="14" t="s">
        <v>37</v>
      </c>
      <c r="I174" s="14" t="s">
        <v>38</v>
      </c>
      <c r="J174" s="14" t="s">
        <v>39</v>
      </c>
      <c r="K174" s="19" t="s">
        <v>40</v>
      </c>
      <c r="L174" s="14" t="s">
        <v>41</v>
      </c>
      <c r="M174" s="14" t="s">
        <v>42</v>
      </c>
      <c r="N174" s="14" t="s">
        <v>43</v>
      </c>
      <c r="O174" s="19" t="s">
        <v>44</v>
      </c>
      <c r="P174" s="14" t="s">
        <v>45</v>
      </c>
      <c r="Q174" s="14" t="s">
        <v>80</v>
      </c>
      <c r="R174" s="14" t="s">
        <v>81</v>
      </c>
      <c r="S174" s="19" t="s">
        <v>82</v>
      </c>
      <c r="T174" s="14" t="s">
        <v>83</v>
      </c>
      <c r="U174" s="14"/>
      <c r="V174" s="14"/>
    </row>
    <row r="175" spans="4:22" ht="19.5" customHeight="1" hidden="1">
      <c r="D175" s="1" t="s">
        <v>46</v>
      </c>
      <c r="E175" s="2" t="s">
        <v>47</v>
      </c>
      <c r="F175" s="14"/>
      <c r="G175" s="14"/>
      <c r="H175" s="14"/>
      <c r="I175" s="14">
        <v>100</v>
      </c>
      <c r="J175" s="14">
        <v>100</v>
      </c>
      <c r="K175" s="14">
        <v>100</v>
      </c>
      <c r="L175" s="14">
        <v>100</v>
      </c>
      <c r="M175" s="14">
        <v>100</v>
      </c>
      <c r="N175" s="14">
        <v>100</v>
      </c>
      <c r="O175" s="14">
        <v>100</v>
      </c>
      <c r="P175" s="14">
        <v>100</v>
      </c>
      <c r="Q175" s="14">
        <v>100</v>
      </c>
      <c r="R175" s="14">
        <v>100</v>
      </c>
      <c r="S175" s="14">
        <v>100</v>
      </c>
      <c r="T175" s="14">
        <v>100</v>
      </c>
      <c r="U175" s="14"/>
      <c r="V175" s="14"/>
    </row>
    <row r="176" spans="4:22" ht="19.5" customHeight="1" hidden="1">
      <c r="D176" s="1" t="s">
        <v>49</v>
      </c>
      <c r="E176" s="2" t="s">
        <v>50</v>
      </c>
      <c r="F176" s="14"/>
      <c r="G176" s="14">
        <v>1200</v>
      </c>
      <c r="H176" s="14">
        <v>1200</v>
      </c>
      <c r="I176" s="14">
        <v>1100</v>
      </c>
      <c r="J176" s="14">
        <v>1000</v>
      </c>
      <c r="K176" s="14">
        <v>900</v>
      </c>
      <c r="L176" s="14">
        <v>800</v>
      </c>
      <c r="M176" s="14">
        <v>700</v>
      </c>
      <c r="N176" s="14">
        <v>600</v>
      </c>
      <c r="O176" s="14">
        <v>500</v>
      </c>
      <c r="P176" s="14">
        <v>400</v>
      </c>
      <c r="Q176" s="14">
        <v>300</v>
      </c>
      <c r="R176" s="14">
        <v>200</v>
      </c>
      <c r="S176" s="14">
        <v>100</v>
      </c>
      <c r="T176" s="14">
        <v>0</v>
      </c>
      <c r="U176" s="14"/>
      <c r="V176" s="14"/>
    </row>
    <row r="177" spans="4:22" ht="19.5" customHeight="1" hidden="1">
      <c r="D177" s="1" t="s">
        <v>51</v>
      </c>
      <c r="E177" s="2" t="s">
        <v>52</v>
      </c>
      <c r="F177" s="14"/>
      <c r="G177" s="14">
        <v>1200</v>
      </c>
      <c r="H177" s="14">
        <v>1200</v>
      </c>
      <c r="I177" s="14">
        <v>1200</v>
      </c>
      <c r="J177" s="14">
        <v>1100</v>
      </c>
      <c r="K177" s="14">
        <v>1000</v>
      </c>
      <c r="L177" s="14">
        <v>900</v>
      </c>
      <c r="M177" s="14">
        <v>800</v>
      </c>
      <c r="N177" s="14">
        <v>700</v>
      </c>
      <c r="O177" s="14">
        <v>600</v>
      </c>
      <c r="P177" s="14">
        <v>500</v>
      </c>
      <c r="Q177" s="14">
        <v>400</v>
      </c>
      <c r="R177" s="14">
        <v>300</v>
      </c>
      <c r="S177" s="14">
        <v>200</v>
      </c>
      <c r="T177" s="14">
        <v>100</v>
      </c>
      <c r="U177" s="14"/>
      <c r="V177" s="14"/>
    </row>
    <row r="178" spans="4:22" ht="18" customHeight="1">
      <c r="D178" s="1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4:22" ht="18" customHeight="1">
      <c r="D179" s="1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4:22" ht="18" customHeight="1">
      <c r="D180" s="1" t="s">
        <v>93</v>
      </c>
      <c r="E180" s="30" t="s">
        <v>165</v>
      </c>
      <c r="F180" s="30"/>
      <c r="G180" s="30"/>
      <c r="H180" s="30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4:22" ht="19.5" customHeight="1">
      <c r="D181" s="1"/>
      <c r="F181" s="14"/>
      <c r="G181" s="27">
        <v>0.02875</v>
      </c>
      <c r="H181" s="27">
        <v>0.02875</v>
      </c>
      <c r="I181" s="27">
        <v>0.02875</v>
      </c>
      <c r="J181" s="27">
        <v>0.02875</v>
      </c>
      <c r="K181" s="27">
        <v>0.02875</v>
      </c>
      <c r="L181" s="27">
        <v>0.02875</v>
      </c>
      <c r="M181" s="27">
        <v>0.02875</v>
      </c>
      <c r="N181" s="27">
        <v>0.02875</v>
      </c>
      <c r="O181" s="27">
        <v>0.02875</v>
      </c>
      <c r="P181" s="27">
        <v>0.02875</v>
      </c>
      <c r="Q181" s="27">
        <v>0.02875</v>
      </c>
      <c r="R181" s="27">
        <v>0.02875</v>
      </c>
      <c r="S181" s="27">
        <v>0.02875</v>
      </c>
      <c r="T181" s="27">
        <v>0.02875</v>
      </c>
      <c r="U181" s="14"/>
      <c r="V181" s="14"/>
    </row>
    <row r="182" spans="4:22" ht="19.5" customHeight="1">
      <c r="D182" s="1"/>
      <c r="F182" s="14"/>
      <c r="G182" s="21">
        <v>1</v>
      </c>
      <c r="H182" s="21">
        <v>2</v>
      </c>
      <c r="I182" s="21">
        <v>3</v>
      </c>
      <c r="J182" s="21">
        <v>4</v>
      </c>
      <c r="K182" s="21">
        <v>5</v>
      </c>
      <c r="L182" s="21">
        <v>6</v>
      </c>
      <c r="M182" s="21">
        <v>7</v>
      </c>
      <c r="N182" s="21">
        <v>8</v>
      </c>
      <c r="O182" s="21">
        <v>9</v>
      </c>
      <c r="P182" s="21">
        <v>10</v>
      </c>
      <c r="Q182" s="21">
        <v>11</v>
      </c>
      <c r="R182" s="21">
        <v>12</v>
      </c>
      <c r="S182" s="21">
        <v>13</v>
      </c>
      <c r="T182" s="21">
        <v>14</v>
      </c>
      <c r="U182" s="14"/>
      <c r="V182" s="14"/>
    </row>
    <row r="183" spans="4:22" ht="18" customHeight="1">
      <c r="D183" s="1" t="s">
        <v>34</v>
      </c>
      <c r="E183" s="2" t="s">
        <v>167</v>
      </c>
      <c r="F183" s="14"/>
      <c r="G183" s="14">
        <f aca="true" t="shared" si="22" ref="G183:T183">G177*0.02875</f>
        <v>34.5</v>
      </c>
      <c r="H183" s="14">
        <f t="shared" si="22"/>
        <v>34.5</v>
      </c>
      <c r="I183" s="14">
        <f t="shared" si="22"/>
        <v>34.5</v>
      </c>
      <c r="J183" s="14">
        <f t="shared" si="22"/>
        <v>31.625</v>
      </c>
      <c r="K183" s="14">
        <f t="shared" si="22"/>
        <v>28.75</v>
      </c>
      <c r="L183" s="14">
        <f t="shared" si="22"/>
        <v>25.875</v>
      </c>
      <c r="M183" s="14">
        <f t="shared" si="22"/>
        <v>23</v>
      </c>
      <c r="N183" s="14">
        <f t="shared" si="22"/>
        <v>20.125</v>
      </c>
      <c r="O183" s="14">
        <f t="shared" si="22"/>
        <v>17.25</v>
      </c>
      <c r="P183" s="14">
        <f t="shared" si="22"/>
        <v>14.375</v>
      </c>
      <c r="Q183" s="14">
        <f t="shared" si="22"/>
        <v>11.5</v>
      </c>
      <c r="R183" s="14">
        <f t="shared" si="22"/>
        <v>8.625</v>
      </c>
      <c r="S183" s="14">
        <f t="shared" si="22"/>
        <v>5.75</v>
      </c>
      <c r="T183" s="14">
        <f t="shared" si="22"/>
        <v>2.875</v>
      </c>
      <c r="U183" s="14"/>
      <c r="V183" s="14"/>
    </row>
    <row r="184" spans="4:22" ht="18" customHeight="1">
      <c r="D184" s="1" t="s">
        <v>46</v>
      </c>
      <c r="E184" s="7" t="s">
        <v>168</v>
      </c>
      <c r="F184" s="14"/>
      <c r="G184" s="22">
        <f aca="true" t="shared" si="23" ref="G184:T184">PV(G181,G182,0,-G183)</f>
        <v>33.53584447144593</v>
      </c>
      <c r="H184" s="22">
        <f t="shared" si="23"/>
        <v>32.59863375110175</v>
      </c>
      <c r="I184" s="22">
        <f t="shared" si="23"/>
        <v>31.68761482488627</v>
      </c>
      <c r="J184" s="22">
        <f t="shared" si="23"/>
        <v>28.235217745949697</v>
      </c>
      <c r="K184" s="22">
        <f t="shared" si="23"/>
        <v>24.951037442571252</v>
      </c>
      <c r="L184" s="22">
        <f t="shared" si="23"/>
        <v>21.828368115007656</v>
      </c>
      <c r="M184" s="22">
        <f t="shared" si="23"/>
        <v>18.860747392473204</v>
      </c>
      <c r="N184" s="22">
        <f t="shared" si="23"/>
        <v>16.041947964436503</v>
      </c>
      <c r="O184" s="22">
        <f t="shared" si="23"/>
        <v>13.365969489549594</v>
      </c>
      <c r="P184" s="22">
        <f t="shared" si="23"/>
        <v>10.827030773227698</v>
      </c>
      <c r="Q184" s="22">
        <f t="shared" si="23"/>
        <v>8.419562205183142</v>
      </c>
      <c r="R184" s="22">
        <f t="shared" si="23"/>
        <v>6.138198448493178</v>
      </c>
      <c r="S184" s="22">
        <f t="shared" si="23"/>
        <v>3.9777713720490415</v>
      </c>
      <c r="T184" s="22">
        <f t="shared" si="23"/>
        <v>1.9333032184928514</v>
      </c>
      <c r="U184" s="14"/>
      <c r="V184" s="22">
        <f>SUM(G184:U184)</f>
        <v>252.40124721486777</v>
      </c>
    </row>
    <row r="185" spans="4:22" ht="18" customHeight="1">
      <c r="D185" s="1" t="s">
        <v>49</v>
      </c>
      <c r="E185" s="2" t="s">
        <v>86</v>
      </c>
      <c r="F185" s="14"/>
      <c r="G185" s="22">
        <v>0</v>
      </c>
      <c r="H185" s="22">
        <v>0</v>
      </c>
      <c r="I185" s="22">
        <f>PV(I181,I182,0,-I175)</f>
        <v>91.84815891271383</v>
      </c>
      <c r="J185" s="22">
        <f aca="true" t="shared" si="24" ref="J185:T185">PV(J181,J182,0,-J175)</f>
        <v>89.28132093580932</v>
      </c>
      <c r="K185" s="22">
        <f t="shared" si="24"/>
        <v>86.78621719155218</v>
      </c>
      <c r="L185" s="22">
        <f t="shared" si="24"/>
        <v>84.36084295655132</v>
      </c>
      <c r="M185" s="22">
        <f t="shared" si="24"/>
        <v>82.00324953249219</v>
      </c>
      <c r="N185" s="22">
        <f t="shared" si="24"/>
        <v>79.71154268042982</v>
      </c>
      <c r="O185" s="22">
        <f t="shared" si="24"/>
        <v>77.48388109883822</v>
      </c>
      <c r="P185" s="22">
        <f t="shared" si="24"/>
        <v>75.31847494419267</v>
      </c>
      <c r="Q185" s="22">
        <f t="shared" si="24"/>
        <v>73.21358439289689</v>
      </c>
      <c r="R185" s="22">
        <f t="shared" si="24"/>
        <v>71.16751824339917</v>
      </c>
      <c r="S185" s="22">
        <f t="shared" si="24"/>
        <v>69.17863255737464</v>
      </c>
      <c r="T185" s="22">
        <f t="shared" si="24"/>
        <v>67.24532933888179</v>
      </c>
      <c r="U185" s="22"/>
      <c r="V185" s="22">
        <f>SUM(G185:U185)</f>
        <v>947.598752785132</v>
      </c>
    </row>
    <row r="186" spans="4:22" ht="18" customHeight="1">
      <c r="D186" s="1" t="s">
        <v>51</v>
      </c>
      <c r="E186" s="2" t="s">
        <v>87</v>
      </c>
      <c r="F186" s="14"/>
      <c r="G186" s="22">
        <f aca="true" t="shared" si="25" ref="G186:V186">G184+G185</f>
        <v>33.53584447144593</v>
      </c>
      <c r="H186" s="22">
        <f t="shared" si="25"/>
        <v>32.59863375110175</v>
      </c>
      <c r="I186" s="22">
        <f t="shared" si="25"/>
        <v>123.5357737376001</v>
      </c>
      <c r="J186" s="22">
        <f t="shared" si="25"/>
        <v>117.51653868175902</v>
      </c>
      <c r="K186" s="22">
        <f t="shared" si="25"/>
        <v>111.73725463412343</v>
      </c>
      <c r="L186" s="22">
        <f t="shared" si="25"/>
        <v>106.18921107155899</v>
      </c>
      <c r="M186" s="22">
        <f t="shared" si="25"/>
        <v>100.86399692496539</v>
      </c>
      <c r="N186" s="22">
        <f t="shared" si="25"/>
        <v>95.75349064486632</v>
      </c>
      <c r="O186" s="22">
        <f t="shared" si="25"/>
        <v>90.84985058838782</v>
      </c>
      <c r="P186" s="22">
        <f t="shared" si="25"/>
        <v>86.14550571742038</v>
      </c>
      <c r="Q186" s="22">
        <f t="shared" si="25"/>
        <v>81.63314659808003</v>
      </c>
      <c r="R186" s="22">
        <f t="shared" si="25"/>
        <v>77.30571669189234</v>
      </c>
      <c r="S186" s="22">
        <f t="shared" si="25"/>
        <v>73.15640392942369</v>
      </c>
      <c r="T186" s="22">
        <f t="shared" si="25"/>
        <v>69.17863255737464</v>
      </c>
      <c r="U186" s="22">
        <f t="shared" si="25"/>
        <v>0</v>
      </c>
      <c r="V186" s="26">
        <f t="shared" si="25"/>
        <v>1199.9999999999998</v>
      </c>
    </row>
    <row r="187" spans="4:22" ht="18" customHeight="1">
      <c r="D187" s="1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4:22" ht="19.5" customHeight="1" hidden="1">
      <c r="D188" s="1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4:22" ht="19.5" customHeight="1" hidden="1">
      <c r="D189" s="1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4:22" ht="19.5" customHeight="1" hidden="1">
      <c r="D190" s="1" t="s">
        <v>59</v>
      </c>
      <c r="E190" s="2" t="s">
        <v>60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4:22" ht="19.5" customHeight="1" hidden="1">
      <c r="D191" s="1" t="s">
        <v>34</v>
      </c>
      <c r="E191" s="2" t="s">
        <v>90</v>
      </c>
      <c r="F191" s="14"/>
      <c r="G191" s="14">
        <v>21</v>
      </c>
      <c r="H191" s="14">
        <v>21</v>
      </c>
      <c r="I191" s="14">
        <f>I177*0.0175</f>
        <v>21.000000000000004</v>
      </c>
      <c r="J191" s="14">
        <f aca="true" t="shared" si="26" ref="J191:T191">J177*0.0175</f>
        <v>19.250000000000004</v>
      </c>
      <c r="K191" s="14">
        <f t="shared" si="26"/>
        <v>17.5</v>
      </c>
      <c r="L191" s="14">
        <f t="shared" si="26"/>
        <v>15.750000000000002</v>
      </c>
      <c r="M191" s="14">
        <f t="shared" si="26"/>
        <v>14.000000000000002</v>
      </c>
      <c r="N191" s="14">
        <f t="shared" si="26"/>
        <v>12.250000000000002</v>
      </c>
      <c r="O191" s="14">
        <f t="shared" si="26"/>
        <v>10.500000000000002</v>
      </c>
      <c r="P191" s="14">
        <f t="shared" si="26"/>
        <v>8.75</v>
      </c>
      <c r="Q191" s="14">
        <f t="shared" si="26"/>
        <v>7.000000000000001</v>
      </c>
      <c r="R191" s="14">
        <f t="shared" si="26"/>
        <v>5.250000000000001</v>
      </c>
      <c r="S191" s="14">
        <f t="shared" si="26"/>
        <v>3.5000000000000004</v>
      </c>
      <c r="T191" s="14">
        <f t="shared" si="26"/>
        <v>1.7500000000000002</v>
      </c>
      <c r="U191" s="14"/>
      <c r="V191" s="14"/>
    </row>
    <row r="192" spans="4:22" ht="19.5" customHeight="1" hidden="1">
      <c r="D192" s="1"/>
      <c r="F192" s="14"/>
      <c r="G192" s="20">
        <v>0.0275</v>
      </c>
      <c r="H192" s="20">
        <v>0.0275</v>
      </c>
      <c r="I192" s="20">
        <v>0.0275</v>
      </c>
      <c r="J192" s="20">
        <v>0.0275</v>
      </c>
      <c r="K192" s="20">
        <v>0.0275</v>
      </c>
      <c r="L192" s="20">
        <v>0.0275</v>
      </c>
      <c r="M192" s="20">
        <v>0.0275</v>
      </c>
      <c r="N192" s="20">
        <v>0.0275</v>
      </c>
      <c r="O192" s="20">
        <v>0.0275</v>
      </c>
      <c r="P192" s="20">
        <v>0.0275</v>
      </c>
      <c r="Q192" s="20">
        <v>0.0275</v>
      </c>
      <c r="R192" s="20">
        <v>0.0275</v>
      </c>
      <c r="S192" s="20">
        <v>0.0275</v>
      </c>
      <c r="T192" s="20">
        <v>0.0275</v>
      </c>
      <c r="U192" s="14"/>
      <c r="V192" s="14"/>
    </row>
    <row r="193" spans="4:22" ht="19.5" customHeight="1" hidden="1">
      <c r="D193" s="1"/>
      <c r="F193" s="14"/>
      <c r="G193" s="14">
        <v>1</v>
      </c>
      <c r="H193" s="14">
        <v>2</v>
      </c>
      <c r="I193" s="14">
        <v>3</v>
      </c>
      <c r="J193" s="14">
        <v>4</v>
      </c>
      <c r="K193" s="14">
        <v>5</v>
      </c>
      <c r="L193" s="14">
        <v>6</v>
      </c>
      <c r="M193" s="14">
        <v>7</v>
      </c>
      <c r="N193" s="14">
        <v>8</v>
      </c>
      <c r="O193" s="14">
        <v>9</v>
      </c>
      <c r="P193" s="14">
        <v>10</v>
      </c>
      <c r="Q193" s="14">
        <v>11</v>
      </c>
      <c r="R193" s="14">
        <v>12</v>
      </c>
      <c r="S193" s="14">
        <v>13</v>
      </c>
      <c r="T193" s="14">
        <v>14</v>
      </c>
      <c r="U193" s="14"/>
      <c r="V193" s="14"/>
    </row>
    <row r="194" spans="4:22" ht="19.5" customHeight="1" hidden="1">
      <c r="D194" s="1" t="s">
        <v>46</v>
      </c>
      <c r="E194" s="7" t="s">
        <v>94</v>
      </c>
      <c r="F194" s="14"/>
      <c r="G194" s="22">
        <f aca="true" t="shared" si="27" ref="G194:T194">PV(G192,G193,0,-G191)</f>
        <v>20.43795620437956</v>
      </c>
      <c r="H194" s="22">
        <f t="shared" si="27"/>
        <v>19.890954943435094</v>
      </c>
      <c r="I194" s="22">
        <f t="shared" si="27"/>
        <v>19.358593618914938</v>
      </c>
      <c r="J194" s="22">
        <f t="shared" si="27"/>
        <v>17.27044037372784</v>
      </c>
      <c r="K194" s="22">
        <f t="shared" si="27"/>
        <v>15.28019497786139</v>
      </c>
      <c r="L194" s="22">
        <f t="shared" si="27"/>
        <v>13.384112389367642</v>
      </c>
      <c r="M194" s="22">
        <f t="shared" si="27"/>
        <v>11.578577898344541</v>
      </c>
      <c r="N194" s="22">
        <f t="shared" si="27"/>
        <v>9.86010283314012</v>
      </c>
      <c r="O194" s="22">
        <f t="shared" si="27"/>
        <v>8.225320403036596</v>
      </c>
      <c r="P194" s="22">
        <f t="shared" si="27"/>
        <v>6.670981673184586</v>
      </c>
      <c r="Q194" s="22">
        <f t="shared" si="27"/>
        <v>5.193951667686296</v>
      </c>
      <c r="R194" s="22">
        <f t="shared" si="27"/>
        <v>3.791205596851311</v>
      </c>
      <c r="S194" s="22">
        <f t="shared" si="27"/>
        <v>2.4598252047697065</v>
      </c>
      <c r="T194" s="22">
        <f t="shared" si="27"/>
        <v>1.1969952334645773</v>
      </c>
      <c r="U194" s="14"/>
      <c r="V194" s="22">
        <f>SUM(G194:U194)</f>
        <v>154.59921301816422</v>
      </c>
    </row>
    <row r="195" spans="4:22" ht="19.5" customHeight="1" hidden="1">
      <c r="D195" s="1"/>
      <c r="F195" s="14"/>
      <c r="G195" s="14"/>
      <c r="H195" s="14"/>
      <c r="I195" s="14">
        <v>3</v>
      </c>
      <c r="J195" s="14">
        <v>4</v>
      </c>
      <c r="K195" s="14">
        <v>5</v>
      </c>
      <c r="L195" s="14">
        <v>6</v>
      </c>
      <c r="M195" s="14">
        <v>7</v>
      </c>
      <c r="N195" s="14">
        <v>8</v>
      </c>
      <c r="O195" s="14">
        <v>9</v>
      </c>
      <c r="P195" s="14">
        <v>10</v>
      </c>
      <c r="Q195" s="14">
        <v>11</v>
      </c>
      <c r="R195" s="14">
        <v>12</v>
      </c>
      <c r="S195" s="14">
        <v>13</v>
      </c>
      <c r="T195" s="14">
        <v>14</v>
      </c>
      <c r="U195" s="14"/>
      <c r="V195" s="14"/>
    </row>
    <row r="196" spans="4:22" ht="19.5" customHeight="1" hidden="1">
      <c r="D196" s="1" t="s">
        <v>49</v>
      </c>
      <c r="E196" s="2" t="s">
        <v>86</v>
      </c>
      <c r="F196" s="14"/>
      <c r="G196" s="14">
        <v>0</v>
      </c>
      <c r="H196" s="14">
        <v>0</v>
      </c>
      <c r="I196" s="22">
        <f aca="true" t="shared" si="28" ref="I196:T196">PV(I192,I195,0,-I175)</f>
        <v>92.18377913769015</v>
      </c>
      <c r="J196" s="22">
        <f t="shared" si="28"/>
        <v>89.71657337001474</v>
      </c>
      <c r="K196" s="22">
        <f t="shared" si="28"/>
        <v>87.31539987349366</v>
      </c>
      <c r="L196" s="22">
        <f t="shared" si="28"/>
        <v>84.97849136106439</v>
      </c>
      <c r="M196" s="22">
        <f t="shared" si="28"/>
        <v>82.70412784531814</v>
      </c>
      <c r="N196" s="22">
        <f t="shared" si="28"/>
        <v>80.4906353725724</v>
      </c>
      <c r="O196" s="22">
        <f t="shared" si="28"/>
        <v>78.33638479082471</v>
      </c>
      <c r="P196" s="22">
        <f t="shared" si="28"/>
        <v>76.23979055068098</v>
      </c>
      <c r="Q196" s="22">
        <f t="shared" si="28"/>
        <v>74.19930953837564</v>
      </c>
      <c r="R196" s="22">
        <f t="shared" si="28"/>
        <v>72.21343994002495</v>
      </c>
      <c r="S196" s="22">
        <f t="shared" si="28"/>
        <v>70.28072013627732</v>
      </c>
      <c r="T196" s="22">
        <f t="shared" si="28"/>
        <v>68.39972762654726</v>
      </c>
      <c r="U196" s="14"/>
      <c r="V196" s="22">
        <f>SUM(I196:U196)</f>
        <v>957.0583795428843</v>
      </c>
    </row>
    <row r="197" spans="4:22" ht="19.5" customHeight="1" hidden="1">
      <c r="D197" s="1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4:22" ht="19.5" customHeight="1" hidden="1">
      <c r="D198" s="1" t="s">
        <v>51</v>
      </c>
      <c r="E198" s="2" t="s">
        <v>87</v>
      </c>
      <c r="F198" s="14"/>
      <c r="G198" s="22">
        <f>G194+G196</f>
        <v>20.43795620437956</v>
      </c>
      <c r="H198" s="22">
        <f>H194+H196</f>
        <v>19.890954943435094</v>
      </c>
      <c r="I198" s="22">
        <f>I194+I196</f>
        <v>111.54237275660509</v>
      </c>
      <c r="J198" s="22">
        <f>J194+J196</f>
        <v>106.98701374374258</v>
      </c>
      <c r="K198" s="22">
        <f aca="true" t="shared" si="29" ref="K198:T198">K194+K196</f>
        <v>102.59559485135505</v>
      </c>
      <c r="L198" s="22">
        <f t="shared" si="29"/>
        <v>98.36260375043203</v>
      </c>
      <c r="M198" s="22">
        <f t="shared" si="29"/>
        <v>94.28270574366269</v>
      </c>
      <c r="N198" s="22">
        <f t="shared" si="29"/>
        <v>90.35073820571252</v>
      </c>
      <c r="O198" s="22">
        <f t="shared" si="29"/>
        <v>86.5617051938613</v>
      </c>
      <c r="P198" s="22">
        <f t="shared" si="29"/>
        <v>82.91077222386556</v>
      </c>
      <c r="Q198" s="22">
        <f t="shared" si="29"/>
        <v>79.39326120606194</v>
      </c>
      <c r="R198" s="22">
        <f t="shared" si="29"/>
        <v>76.00464553687627</v>
      </c>
      <c r="S198" s="22">
        <f t="shared" si="29"/>
        <v>72.74054534104702</v>
      </c>
      <c r="T198" s="22">
        <f t="shared" si="29"/>
        <v>69.59672286001184</v>
      </c>
      <c r="U198" s="14"/>
      <c r="V198" s="22">
        <f>SUM(G198:U198)</f>
        <v>1111.6575925610484</v>
      </c>
    </row>
    <row r="199" spans="4:22" ht="19.5" customHeight="1" hidden="1">
      <c r="D199" s="1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6:22" ht="19.5" customHeight="1" hidden="1"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6:22" ht="19.5" customHeight="1" hidden="1">
      <c r="F201" s="14"/>
      <c r="G201" s="14"/>
      <c r="H201" s="14"/>
      <c r="I201" s="14"/>
      <c r="J201" s="14"/>
      <c r="K201" s="14"/>
      <c r="L201" s="29" t="s">
        <v>74</v>
      </c>
      <c r="M201" s="29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6:22" ht="19.5" customHeight="1" hidden="1">
      <c r="F202" s="14"/>
      <c r="G202" s="14"/>
      <c r="H202" s="14"/>
      <c r="I202" s="14"/>
      <c r="J202" s="14"/>
      <c r="K202" s="14"/>
      <c r="L202" s="15"/>
      <c r="M202" s="15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6:22" ht="19.5" customHeight="1" hidden="1">
      <c r="F203" s="14"/>
      <c r="G203" s="14"/>
      <c r="H203" s="14"/>
      <c r="I203" s="14"/>
      <c r="J203" s="14" t="s">
        <v>63</v>
      </c>
      <c r="K203" s="14"/>
      <c r="L203" s="14"/>
      <c r="M203" s="14" t="s">
        <v>60</v>
      </c>
      <c r="N203" s="14"/>
      <c r="O203" s="14"/>
      <c r="P203" s="15" t="s">
        <v>64</v>
      </c>
      <c r="Q203" s="14"/>
      <c r="R203" s="14"/>
      <c r="S203" s="14"/>
      <c r="T203" s="14"/>
      <c r="U203" s="14"/>
      <c r="V203" s="14"/>
    </row>
    <row r="204" spans="6:22" ht="19.5" customHeight="1" hidden="1">
      <c r="F204" s="14"/>
      <c r="G204" s="14"/>
      <c r="H204" s="14"/>
      <c r="I204" s="14"/>
      <c r="J204" s="16"/>
      <c r="K204" s="16"/>
      <c r="L204" s="16"/>
      <c r="M204" s="16">
        <v>0.07</v>
      </c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6:22" ht="19.5" customHeight="1" hidden="1">
      <c r="F205" s="14"/>
      <c r="G205" s="14"/>
      <c r="H205" s="14" t="s">
        <v>75</v>
      </c>
      <c r="I205" s="14"/>
      <c r="J205" s="16"/>
      <c r="K205" s="16"/>
      <c r="L205" s="16"/>
      <c r="M205" s="16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6:22" ht="19.5" customHeight="1" hidden="1">
      <c r="F206" s="14"/>
      <c r="G206" s="14"/>
      <c r="H206" s="14"/>
      <c r="I206" s="14"/>
      <c r="J206" s="24"/>
      <c r="K206" s="24"/>
      <c r="L206" s="24"/>
      <c r="M206" s="2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6:22" ht="19.5" customHeight="1" hidden="1">
      <c r="F207" s="14"/>
      <c r="G207" s="14"/>
      <c r="H207" s="14" t="s">
        <v>66</v>
      </c>
      <c r="I207" s="14"/>
      <c r="J207" s="22">
        <v>265.0272223168529</v>
      </c>
      <c r="K207" s="23"/>
      <c r="L207" s="23"/>
      <c r="M207" s="22">
        <v>154.59921301816422</v>
      </c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6:22" ht="19.5" customHeight="1" hidden="1">
      <c r="F208" s="14"/>
      <c r="G208" s="14"/>
      <c r="H208" s="14" t="s">
        <v>67</v>
      </c>
      <c r="I208" s="14"/>
      <c r="J208" s="22">
        <v>957.0583795428843</v>
      </c>
      <c r="K208" s="23"/>
      <c r="L208" s="23"/>
      <c r="M208" s="23">
        <v>957.0583795428843</v>
      </c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6:22" ht="19.5" customHeight="1" hidden="1">
      <c r="F209" s="14"/>
      <c r="G209" s="14"/>
      <c r="H209" s="14" t="s">
        <v>68</v>
      </c>
      <c r="I209" s="14"/>
      <c r="J209" s="23">
        <f>J208+J207</f>
        <v>1222.0856018597372</v>
      </c>
      <c r="K209" s="23"/>
      <c r="L209" s="23"/>
      <c r="M209" s="23">
        <f>M208+M207</f>
        <v>1111.6575925610484</v>
      </c>
      <c r="N209" s="14"/>
      <c r="O209" s="14"/>
      <c r="P209" s="23">
        <f>J209-M209</f>
        <v>110.42800929868872</v>
      </c>
      <c r="Q209" s="14"/>
      <c r="R209" s="14"/>
      <c r="S209" s="14"/>
      <c r="T209" s="14"/>
      <c r="U209" s="14"/>
      <c r="V209" s="14"/>
    </row>
    <row r="210" spans="6:22" ht="19.5" customHeight="1" hidden="1">
      <c r="F210" s="14"/>
      <c r="G210" s="14"/>
      <c r="H210" s="14" t="s">
        <v>95</v>
      </c>
      <c r="I210" s="14"/>
      <c r="J210" s="14"/>
      <c r="K210" s="14">
        <v>1200</v>
      </c>
      <c r="L210" s="14"/>
      <c r="M210" s="14">
        <v>1148.6</v>
      </c>
      <c r="N210" s="14"/>
      <c r="O210" s="14"/>
      <c r="P210" s="23">
        <f>K210-M210</f>
        <v>51.40000000000009</v>
      </c>
      <c r="Q210" s="14"/>
      <c r="R210" s="14"/>
      <c r="S210" s="14"/>
      <c r="T210" s="14"/>
      <c r="U210" s="14"/>
      <c r="V210" s="14"/>
    </row>
    <row r="211" spans="6:22" ht="19.5" customHeight="1" hidden="1">
      <c r="F211" s="14"/>
      <c r="G211" s="14"/>
      <c r="H211" s="14" t="s">
        <v>96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6:22" ht="19.5" customHeight="1" hidden="1"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6:22" ht="19.5" customHeight="1" hidden="1">
      <c r="F213" s="14"/>
      <c r="G213" s="14"/>
      <c r="H213" s="14"/>
      <c r="I213" s="14"/>
      <c r="J213" s="14"/>
      <c r="K213" s="14"/>
      <c r="L213" s="14"/>
      <c r="M213" s="14" t="s">
        <v>97</v>
      </c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6:22" ht="19.5" customHeight="1" hidden="1">
      <c r="F214" s="14"/>
      <c r="G214" s="14"/>
      <c r="H214" s="14"/>
      <c r="I214" s="14"/>
      <c r="J214" s="14"/>
      <c r="K214" s="14"/>
      <c r="L214" s="14"/>
      <c r="M214" s="14"/>
      <c r="N214" s="14"/>
      <c r="O214" s="29"/>
      <c r="P214" s="29"/>
      <c r="Q214" s="29"/>
      <c r="R214" s="14"/>
      <c r="S214" s="14"/>
      <c r="T214" s="14"/>
      <c r="U214" s="14"/>
      <c r="V214" s="14"/>
    </row>
    <row r="215" spans="6:22" ht="19.5" customHeight="1" hidden="1">
      <c r="F215" s="14"/>
      <c r="G215" s="14"/>
      <c r="H215" s="14"/>
      <c r="I215" s="14"/>
      <c r="J215" s="14" t="s">
        <v>98</v>
      </c>
      <c r="K215" s="16"/>
      <c r="L215" s="14"/>
      <c r="M215" s="14"/>
      <c r="N215" s="14" t="s">
        <v>98</v>
      </c>
      <c r="O215" s="16"/>
      <c r="P215" s="16"/>
      <c r="Q215" s="14"/>
      <c r="R215" s="14"/>
      <c r="S215" s="14"/>
      <c r="T215" s="14"/>
      <c r="U215" s="14"/>
      <c r="V215" s="14"/>
    </row>
    <row r="216" spans="6:22" ht="19.5" customHeight="1" hidden="1">
      <c r="F216" s="14"/>
      <c r="G216" s="14"/>
      <c r="H216" s="14"/>
      <c r="I216" s="14"/>
      <c r="J216" s="14" t="s">
        <v>99</v>
      </c>
      <c r="K216" s="16"/>
      <c r="L216" s="14"/>
      <c r="M216" s="14"/>
      <c r="N216" s="14" t="s">
        <v>100</v>
      </c>
      <c r="O216" s="16"/>
      <c r="P216" s="14"/>
      <c r="Q216" s="14"/>
      <c r="R216" s="14"/>
      <c r="S216" s="14"/>
      <c r="T216" s="14"/>
      <c r="U216" s="14"/>
      <c r="V216" s="14"/>
    </row>
    <row r="217" spans="6:22" ht="19.5" customHeight="1" hidden="1">
      <c r="F217" s="14"/>
      <c r="G217" s="14"/>
      <c r="H217" s="14"/>
      <c r="I217" s="14"/>
      <c r="J217" s="14" t="s">
        <v>101</v>
      </c>
      <c r="K217" s="16"/>
      <c r="L217" s="14"/>
      <c r="M217" s="14"/>
      <c r="N217" s="14" t="s">
        <v>101</v>
      </c>
      <c r="O217" s="16"/>
      <c r="P217" s="14"/>
      <c r="Q217" s="14"/>
      <c r="R217" s="14"/>
      <c r="S217" s="14"/>
      <c r="T217" s="14"/>
      <c r="U217" s="14"/>
      <c r="V217" s="14"/>
    </row>
    <row r="218" spans="6:22" ht="19.5" customHeight="1" hidden="1">
      <c r="F218" s="14"/>
      <c r="G218" s="14"/>
      <c r="H218" s="14"/>
      <c r="I218" s="14"/>
      <c r="J218" s="14" t="s">
        <v>102</v>
      </c>
      <c r="K218" s="16"/>
      <c r="L218" s="14"/>
      <c r="M218" s="14"/>
      <c r="N218" s="14" t="s">
        <v>103</v>
      </c>
      <c r="O218" s="16"/>
      <c r="P218" s="14"/>
      <c r="Q218" s="14"/>
      <c r="R218" s="14"/>
      <c r="S218" s="14"/>
      <c r="T218" s="14"/>
      <c r="U218" s="14"/>
      <c r="V218" s="14"/>
    </row>
    <row r="219" spans="6:22" ht="19.5" customHeight="1" hidden="1">
      <c r="F219" s="14"/>
      <c r="G219" s="14"/>
      <c r="H219" s="14"/>
      <c r="I219" s="14"/>
      <c r="J219" s="14"/>
      <c r="K219" s="16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6:22" ht="19.5" customHeight="1" hidden="1">
      <c r="F220" s="14"/>
      <c r="G220" s="14"/>
      <c r="H220" s="14"/>
      <c r="I220" s="14"/>
      <c r="J220" s="14"/>
      <c r="K220" s="16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6:22" ht="19.5" customHeight="1" hidden="1">
      <c r="F221" s="14"/>
      <c r="G221" s="14"/>
      <c r="H221" s="14" t="s">
        <v>66</v>
      </c>
      <c r="I221" s="14"/>
      <c r="J221" s="22">
        <v>154.19474368871553</v>
      </c>
      <c r="K221" s="14"/>
      <c r="L221" s="14"/>
      <c r="M221" s="14"/>
      <c r="N221" s="22">
        <v>154.59921301816422</v>
      </c>
      <c r="O221" s="22">
        <f>J221-N221</f>
        <v>-0.40446932944868763</v>
      </c>
      <c r="P221" s="22"/>
      <c r="Q221" s="14"/>
      <c r="R221" s="14"/>
      <c r="S221" s="14"/>
      <c r="T221" s="14"/>
      <c r="U221" s="14"/>
      <c r="V221" s="14"/>
    </row>
    <row r="222" spans="6:22" ht="19.5" customHeight="1" hidden="1">
      <c r="F222" s="14"/>
      <c r="G222" s="14"/>
      <c r="H222" s="14"/>
      <c r="I222" s="14"/>
      <c r="J222" s="22"/>
      <c r="K222" s="14"/>
      <c r="L222" s="22"/>
      <c r="M222" s="14"/>
      <c r="N222" s="22"/>
      <c r="O222" s="22"/>
      <c r="P222" s="22"/>
      <c r="Q222" s="14"/>
      <c r="R222" s="14"/>
      <c r="S222" s="14"/>
      <c r="T222" s="14"/>
      <c r="U222" s="14"/>
      <c r="V222" s="14"/>
    </row>
    <row r="223" spans="6:22" ht="19.5" customHeight="1" hidden="1">
      <c r="F223" s="14"/>
      <c r="G223" s="14"/>
      <c r="H223" s="14"/>
      <c r="I223" s="14"/>
      <c r="J223" s="22"/>
      <c r="K223" s="14"/>
      <c r="L223" s="22"/>
      <c r="M223" s="14" t="s">
        <v>104</v>
      </c>
      <c r="N223" s="22"/>
      <c r="O223" s="22"/>
      <c r="P223" s="22"/>
      <c r="Q223" s="14"/>
      <c r="R223" s="14"/>
      <c r="S223" s="14"/>
      <c r="T223" s="14"/>
      <c r="U223" s="14"/>
      <c r="V223" s="14"/>
    </row>
    <row r="224" spans="6:22" ht="19.5" customHeight="1" hidden="1">
      <c r="F224" s="14"/>
      <c r="G224" s="14"/>
      <c r="H224" s="14"/>
      <c r="I224" s="14"/>
      <c r="J224" s="22"/>
      <c r="K224" s="14"/>
      <c r="L224" s="22"/>
      <c r="M224" s="14"/>
      <c r="N224" s="22"/>
      <c r="O224" s="22"/>
      <c r="P224" s="22"/>
      <c r="Q224" s="14"/>
      <c r="R224" s="14"/>
      <c r="S224" s="14"/>
      <c r="T224" s="14"/>
      <c r="U224" s="14"/>
      <c r="V224" s="14"/>
    </row>
    <row r="225" spans="6:22" ht="19.5" customHeight="1" hidden="1">
      <c r="F225" s="14"/>
      <c r="G225" s="14"/>
      <c r="H225" s="14"/>
      <c r="I225" s="14"/>
      <c r="J225" s="14" t="s">
        <v>98</v>
      </c>
      <c r="K225" s="16"/>
      <c r="L225" s="22"/>
      <c r="M225" s="14"/>
      <c r="N225" s="14" t="s">
        <v>98</v>
      </c>
      <c r="O225" s="16"/>
      <c r="P225" s="22"/>
      <c r="Q225" s="14"/>
      <c r="R225" s="14"/>
      <c r="S225" s="14"/>
      <c r="T225" s="14"/>
      <c r="U225" s="14"/>
      <c r="V225" s="14"/>
    </row>
    <row r="226" spans="6:22" ht="19.5" customHeight="1" hidden="1">
      <c r="F226" s="14"/>
      <c r="G226" s="14"/>
      <c r="H226" s="14" t="s">
        <v>75</v>
      </c>
      <c r="I226" s="14"/>
      <c r="J226" s="14" t="s">
        <v>99</v>
      </c>
      <c r="K226" s="16"/>
      <c r="L226" s="22"/>
      <c r="M226" s="14"/>
      <c r="N226" s="14" t="s">
        <v>100</v>
      </c>
      <c r="O226" s="16"/>
      <c r="P226" s="22"/>
      <c r="Q226" s="14"/>
      <c r="R226" s="14"/>
      <c r="S226" s="14"/>
      <c r="T226" s="14"/>
      <c r="U226" s="14"/>
      <c r="V226" s="14"/>
    </row>
    <row r="227" spans="6:22" ht="19.5" customHeight="1" hidden="1">
      <c r="F227" s="14"/>
      <c r="G227" s="14"/>
      <c r="H227" s="14"/>
      <c r="I227" s="14"/>
      <c r="J227" s="14" t="s">
        <v>101</v>
      </c>
      <c r="K227" s="16"/>
      <c r="L227" s="22"/>
      <c r="M227" s="14"/>
      <c r="N227" s="14" t="s">
        <v>101</v>
      </c>
      <c r="O227" s="16"/>
      <c r="P227" s="22"/>
      <c r="Q227" s="14"/>
      <c r="R227" s="14"/>
      <c r="S227" s="14"/>
      <c r="T227" s="14"/>
      <c r="U227" s="14"/>
      <c r="V227" s="14"/>
    </row>
    <row r="228" spans="6:22" ht="19.5" customHeight="1" hidden="1">
      <c r="F228" s="14"/>
      <c r="G228" s="14"/>
      <c r="H228" s="14"/>
      <c r="I228" s="14"/>
      <c r="J228" s="14" t="s">
        <v>105</v>
      </c>
      <c r="K228" s="16"/>
      <c r="L228" s="14"/>
      <c r="M228" s="14"/>
      <c r="N228" s="14" t="s">
        <v>103</v>
      </c>
      <c r="O228" s="16"/>
      <c r="P228" s="14"/>
      <c r="Q228" s="14"/>
      <c r="R228" s="14"/>
      <c r="S228" s="14"/>
      <c r="T228" s="14"/>
      <c r="U228" s="14"/>
      <c r="V228" s="14"/>
    </row>
    <row r="229" spans="6:22" ht="19.5" customHeight="1" hidden="1">
      <c r="F229" s="14"/>
      <c r="G229" s="14"/>
      <c r="H229" s="14"/>
      <c r="I229" s="14"/>
      <c r="J229" s="24"/>
      <c r="K229" s="2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6:22" ht="19.5" customHeight="1" hidden="1">
      <c r="F230" s="14"/>
      <c r="G230" s="14"/>
      <c r="H230" s="14"/>
      <c r="I230" s="14"/>
      <c r="J230" s="24"/>
      <c r="K230" s="2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6:22" ht="19.5" customHeight="1" hidden="1">
      <c r="F231" s="14"/>
      <c r="G231" s="14"/>
      <c r="H231" s="14" t="s">
        <v>66</v>
      </c>
      <c r="I231" s="14"/>
      <c r="J231" s="22">
        <v>141.34518171465587</v>
      </c>
      <c r="K231" s="14"/>
      <c r="L231" s="14"/>
      <c r="M231" s="14"/>
      <c r="N231" s="22">
        <v>154.59921301816422</v>
      </c>
      <c r="O231" s="22">
        <f>J231-N231</f>
        <v>-13.254031303508356</v>
      </c>
      <c r="P231" s="14"/>
      <c r="Q231" s="14"/>
      <c r="R231" s="14"/>
      <c r="S231" s="14"/>
      <c r="T231" s="14"/>
      <c r="U231" s="14"/>
      <c r="V231" s="14"/>
    </row>
    <row r="232" spans="6:22" ht="19.5" customHeight="1" hidden="1">
      <c r="F232" s="14"/>
      <c r="G232" s="14"/>
      <c r="H232" s="14"/>
      <c r="I232" s="14"/>
      <c r="J232" s="22"/>
      <c r="K232" s="14"/>
      <c r="L232" s="14"/>
      <c r="M232" s="14"/>
      <c r="N232" s="22"/>
      <c r="O232" s="22"/>
      <c r="P232" s="14"/>
      <c r="Q232" s="14"/>
      <c r="R232" s="14"/>
      <c r="S232" s="14"/>
      <c r="T232" s="14"/>
      <c r="U232" s="14"/>
      <c r="V232" s="14"/>
    </row>
    <row r="233" spans="6:22" ht="19.5" customHeight="1" hidden="1">
      <c r="F233" s="14"/>
      <c r="G233" s="14"/>
      <c r="H233" s="14"/>
      <c r="I233" s="14"/>
      <c r="J233" s="22"/>
      <c r="K233" s="14"/>
      <c r="L233" s="14"/>
      <c r="M233" s="14"/>
      <c r="N233" s="22"/>
      <c r="O233" s="22"/>
      <c r="P233" s="14"/>
      <c r="Q233" s="14"/>
      <c r="R233" s="14"/>
      <c r="S233" s="14"/>
      <c r="T233" s="14"/>
      <c r="U233" s="14"/>
      <c r="V233" s="14"/>
    </row>
    <row r="234" spans="6:22" ht="19.5" customHeight="1" hidden="1">
      <c r="F234" s="14"/>
      <c r="G234" s="14"/>
      <c r="H234" s="14"/>
      <c r="I234" s="14"/>
      <c r="J234" s="22"/>
      <c r="K234" s="14"/>
      <c r="L234" s="14"/>
      <c r="M234" s="14"/>
      <c r="N234" s="22"/>
      <c r="O234" s="22"/>
      <c r="P234" s="14"/>
      <c r="Q234" s="14"/>
      <c r="R234" s="14"/>
      <c r="S234" s="14"/>
      <c r="T234" s="14"/>
      <c r="U234" s="14"/>
      <c r="V234" s="14"/>
    </row>
    <row r="235" spans="6:22" ht="19.5" customHeight="1" hidden="1">
      <c r="F235" s="14"/>
      <c r="G235" s="14"/>
      <c r="H235" s="14"/>
      <c r="I235" s="14"/>
      <c r="J235" s="22"/>
      <c r="K235" s="14"/>
      <c r="L235" s="14"/>
      <c r="M235" s="14"/>
      <c r="N235" s="22"/>
      <c r="O235" s="22"/>
      <c r="P235" s="14"/>
      <c r="Q235" s="14"/>
      <c r="R235" s="14"/>
      <c r="S235" s="14"/>
      <c r="T235" s="14"/>
      <c r="U235" s="14"/>
      <c r="V235" s="14"/>
    </row>
    <row r="236" spans="6:22" ht="19.5" customHeight="1" hidden="1">
      <c r="F236" s="14"/>
      <c r="G236" s="14"/>
      <c r="H236" s="14"/>
      <c r="I236" s="14"/>
      <c r="J236" s="14" t="s">
        <v>98</v>
      </c>
      <c r="K236" s="16"/>
      <c r="L236" s="14"/>
      <c r="M236" s="14"/>
      <c r="N236" s="14" t="s">
        <v>98</v>
      </c>
      <c r="O236" s="14"/>
      <c r="P236" s="14"/>
      <c r="Q236" s="14"/>
      <c r="R236" s="14"/>
      <c r="S236" s="14"/>
      <c r="T236" s="14"/>
      <c r="U236" s="14"/>
      <c r="V236" s="14"/>
    </row>
    <row r="237" spans="6:22" ht="19.5" customHeight="1" hidden="1">
      <c r="F237" s="14"/>
      <c r="G237" s="14"/>
      <c r="H237" s="14"/>
      <c r="I237" s="14"/>
      <c r="J237" s="14" t="s">
        <v>100</v>
      </c>
      <c r="K237" s="16"/>
      <c r="L237" s="14"/>
      <c r="M237" s="14"/>
      <c r="N237" s="14" t="s">
        <v>100</v>
      </c>
      <c r="O237" s="29"/>
      <c r="P237" s="29"/>
      <c r="Q237" s="29"/>
      <c r="R237" s="14"/>
      <c r="S237" s="14"/>
      <c r="T237" s="14"/>
      <c r="U237" s="14"/>
      <c r="V237" s="14"/>
    </row>
    <row r="238" spans="6:22" ht="19.5" customHeight="1" hidden="1">
      <c r="F238" s="14"/>
      <c r="G238" s="14"/>
      <c r="H238" s="14"/>
      <c r="I238" s="14"/>
      <c r="J238" s="14" t="s">
        <v>101</v>
      </c>
      <c r="K238" s="16"/>
      <c r="L238" s="16"/>
      <c r="M238" s="16"/>
      <c r="N238" s="14" t="s">
        <v>101</v>
      </c>
      <c r="O238" s="14"/>
      <c r="P238" s="16"/>
      <c r="Q238" s="14"/>
      <c r="R238" s="14"/>
      <c r="S238" s="14"/>
      <c r="T238" s="14"/>
      <c r="U238" s="14"/>
      <c r="V238" s="14"/>
    </row>
    <row r="239" spans="6:22" ht="19.5" customHeight="1" hidden="1">
      <c r="F239" s="14"/>
      <c r="G239" s="14"/>
      <c r="H239" s="14" t="s">
        <v>75</v>
      </c>
      <c r="I239" s="14"/>
      <c r="J239" s="14" t="s">
        <v>102</v>
      </c>
      <c r="K239" s="16"/>
      <c r="L239" s="16"/>
      <c r="M239" s="16"/>
      <c r="N239" s="14" t="s">
        <v>103</v>
      </c>
      <c r="O239" s="14"/>
      <c r="P239" s="14"/>
      <c r="Q239" s="14"/>
      <c r="R239" s="14"/>
      <c r="S239" s="14"/>
      <c r="T239" s="14"/>
      <c r="U239" s="14"/>
      <c r="V239" s="14"/>
    </row>
    <row r="240" spans="6:22" ht="19.5" customHeight="1" hidden="1">
      <c r="F240" s="14"/>
      <c r="G240" s="14"/>
      <c r="H240" s="14"/>
      <c r="I240" s="14"/>
      <c r="J240" s="14"/>
      <c r="K240" s="16"/>
      <c r="L240" s="24"/>
      <c r="M240" s="2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6:22" ht="19.5" customHeight="1" hidden="1">
      <c r="F241" s="14"/>
      <c r="G241" s="14"/>
      <c r="H241" s="14" t="s">
        <v>66</v>
      </c>
      <c r="I241" s="14"/>
      <c r="J241" s="22">
        <v>265.0272223168529</v>
      </c>
      <c r="K241" s="14"/>
      <c r="L241" s="23"/>
      <c r="M241" s="14"/>
      <c r="N241" s="22">
        <v>154.59921301816422</v>
      </c>
      <c r="O241" s="22">
        <f>J241-N241</f>
        <v>110.42800929868866</v>
      </c>
      <c r="P241" s="22"/>
      <c r="Q241" s="14"/>
      <c r="R241" s="14"/>
      <c r="S241" s="14"/>
      <c r="T241" s="14"/>
      <c r="U241" s="14"/>
      <c r="V241" s="14"/>
    </row>
    <row r="242" spans="6:22" ht="19.5" customHeight="1" hidden="1"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6:22" ht="19.5" customHeight="1" hidden="1"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6:22" ht="19.5" customHeight="1" hidden="1">
      <c r="F244" s="14"/>
      <c r="G244" s="14"/>
      <c r="H244" s="14"/>
      <c r="I244" s="14"/>
      <c r="J244" s="14" t="s">
        <v>98</v>
      </c>
      <c r="K244" s="16"/>
      <c r="L244" s="14"/>
      <c r="M244" s="14"/>
      <c r="N244" s="14" t="s">
        <v>98</v>
      </c>
      <c r="O244" s="14"/>
      <c r="P244" s="14"/>
      <c r="Q244" s="14"/>
      <c r="R244" s="14"/>
      <c r="S244" s="14"/>
      <c r="T244" s="14"/>
      <c r="U244" s="14"/>
      <c r="V244" s="14"/>
    </row>
    <row r="245" spans="6:22" ht="19.5" customHeight="1" hidden="1">
      <c r="F245" s="14"/>
      <c r="G245" s="14"/>
      <c r="H245" s="14" t="s">
        <v>75</v>
      </c>
      <c r="I245" s="14"/>
      <c r="J245" s="14" t="s">
        <v>100</v>
      </c>
      <c r="K245" s="16"/>
      <c r="L245" s="14"/>
      <c r="M245" s="14"/>
      <c r="N245" s="14" t="s">
        <v>100</v>
      </c>
      <c r="O245" s="14"/>
      <c r="P245" s="14"/>
      <c r="Q245" s="14"/>
      <c r="R245" s="14"/>
      <c r="S245" s="14"/>
      <c r="T245" s="14"/>
      <c r="U245" s="14"/>
      <c r="V245" s="14"/>
    </row>
    <row r="246" spans="6:22" ht="19.5" customHeight="1" hidden="1">
      <c r="F246" s="14"/>
      <c r="G246" s="14"/>
      <c r="H246" s="14"/>
      <c r="I246" s="14"/>
      <c r="J246" s="14" t="s">
        <v>101</v>
      </c>
      <c r="K246" s="16"/>
      <c r="L246" s="14"/>
      <c r="M246" s="14"/>
      <c r="N246" s="14" t="s">
        <v>101</v>
      </c>
      <c r="O246" s="14"/>
      <c r="P246" s="14"/>
      <c r="Q246" s="14"/>
      <c r="R246" s="14"/>
      <c r="S246" s="14"/>
      <c r="T246" s="14"/>
      <c r="U246" s="14"/>
      <c r="V246" s="14"/>
    </row>
    <row r="247" spans="6:22" ht="19.5" customHeight="1" hidden="1">
      <c r="F247" s="14"/>
      <c r="G247" s="14"/>
      <c r="H247" s="14"/>
      <c r="I247" s="14"/>
      <c r="J247" s="14" t="s">
        <v>106</v>
      </c>
      <c r="K247" s="16"/>
      <c r="L247" s="14"/>
      <c r="M247" s="14"/>
      <c r="N247" s="14" t="s">
        <v>103</v>
      </c>
      <c r="O247" s="14"/>
      <c r="P247" s="14"/>
      <c r="Q247" s="14"/>
      <c r="R247" s="14"/>
      <c r="S247" s="14"/>
      <c r="T247" s="14"/>
      <c r="U247" s="14"/>
      <c r="V247" s="14"/>
    </row>
    <row r="248" spans="6:22" ht="19.5" customHeight="1" hidden="1"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6:22" ht="19.5" customHeight="1" hidden="1">
      <c r="F249" s="14"/>
      <c r="G249" s="14"/>
      <c r="H249" s="14"/>
      <c r="I249" s="14"/>
      <c r="J249" s="22">
        <v>242.94162045711514</v>
      </c>
      <c r="K249" s="14"/>
      <c r="L249" s="14"/>
      <c r="M249" s="14"/>
      <c r="N249" s="22">
        <v>154.59921301816422</v>
      </c>
      <c r="O249" s="22">
        <f>J249-N249</f>
        <v>88.34240743895091</v>
      </c>
      <c r="P249" s="14"/>
      <c r="Q249" s="14"/>
      <c r="R249" s="14"/>
      <c r="S249" s="14"/>
      <c r="T249" s="14"/>
      <c r="U249" s="14"/>
      <c r="V249" s="14"/>
    </row>
    <row r="250" spans="6:22" ht="19.5" customHeight="1" hidden="1">
      <c r="F250" s="14"/>
      <c r="G250" s="14"/>
      <c r="H250" s="14"/>
      <c r="I250" s="14"/>
      <c r="J250" s="22"/>
      <c r="K250" s="14"/>
      <c r="L250" s="14"/>
      <c r="M250" s="14"/>
      <c r="N250" s="22"/>
      <c r="O250" s="22"/>
      <c r="P250" s="14"/>
      <c r="Q250" s="14"/>
      <c r="R250" s="14"/>
      <c r="S250" s="14"/>
      <c r="T250" s="14"/>
      <c r="U250" s="14"/>
      <c r="V250" s="14"/>
    </row>
    <row r="251" spans="6:22" ht="19.5" customHeight="1" hidden="1">
      <c r="F251" s="14"/>
      <c r="G251" s="14"/>
      <c r="H251" s="14"/>
      <c r="I251" s="14"/>
      <c r="J251" s="22"/>
      <c r="K251" s="14"/>
      <c r="L251" s="14"/>
      <c r="M251" s="14"/>
      <c r="N251" s="22"/>
      <c r="O251" s="22"/>
      <c r="P251" s="14"/>
      <c r="Q251" s="14"/>
      <c r="R251" s="14"/>
      <c r="S251" s="14"/>
      <c r="T251" s="14"/>
      <c r="U251" s="14"/>
      <c r="V251" s="14"/>
    </row>
    <row r="252" spans="6:22" ht="19.5" customHeight="1" hidden="1">
      <c r="F252" s="14"/>
      <c r="G252" s="14"/>
      <c r="H252" s="14"/>
      <c r="I252" s="14"/>
      <c r="J252" s="14" t="s">
        <v>107</v>
      </c>
      <c r="K252" s="15" t="s">
        <v>108</v>
      </c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6:22" ht="19.5" customHeight="1" hidden="1"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6:22" ht="19.5" customHeight="1" hidden="1"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6:22" ht="19.5" customHeight="1" hidden="1"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6:22" ht="19.5" customHeight="1" hidden="1">
      <c r="F256" s="14"/>
      <c r="G256" s="14"/>
      <c r="H256" s="14"/>
      <c r="I256" s="15"/>
      <c r="J256" s="15"/>
      <c r="K256" s="15"/>
      <c r="L256" s="15"/>
      <c r="M256" s="14"/>
      <c r="N256" s="14"/>
      <c r="O256" s="29"/>
      <c r="P256" s="29"/>
      <c r="Q256" s="29"/>
      <c r="R256" s="29"/>
      <c r="S256" s="14"/>
      <c r="T256" s="14"/>
      <c r="U256" s="14"/>
      <c r="V256" s="14"/>
    </row>
    <row r="257" spans="6:22" ht="19.5" customHeight="1" hidden="1">
      <c r="F257" s="14"/>
      <c r="G257" s="14"/>
      <c r="H257" s="14"/>
      <c r="I257" s="15"/>
      <c r="J257" s="15"/>
      <c r="K257" s="15"/>
      <c r="L257" s="15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6:22" ht="19.5" customHeight="1" hidden="1">
      <c r="F258" s="14"/>
      <c r="G258" s="15" t="s">
        <v>109</v>
      </c>
      <c r="H258" s="29" t="s">
        <v>110</v>
      </c>
      <c r="I258" s="29"/>
      <c r="J258" s="29"/>
      <c r="K258" s="29"/>
      <c r="L258" s="14"/>
      <c r="M258" s="15" t="s">
        <v>3</v>
      </c>
      <c r="N258" s="29" t="s">
        <v>111</v>
      </c>
      <c r="O258" s="29"/>
      <c r="P258" s="29"/>
      <c r="Q258" s="29"/>
      <c r="R258" s="14" t="s">
        <v>3</v>
      </c>
      <c r="S258" s="14"/>
      <c r="T258" s="25"/>
      <c r="U258" s="14"/>
      <c r="V258" s="14"/>
    </row>
    <row r="259" spans="6:22" ht="19.5" customHeight="1" hidden="1"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6:22" ht="19.5" customHeight="1" hidden="1">
      <c r="F260" s="14"/>
      <c r="G260" s="14" t="s">
        <v>112</v>
      </c>
      <c r="H260" s="29" t="s">
        <v>113</v>
      </c>
      <c r="I260" s="29"/>
      <c r="J260" s="29"/>
      <c r="K260" s="29"/>
      <c r="L260" s="14"/>
      <c r="M260" s="14">
        <f>R271-R276</f>
        <v>51.40000000000009</v>
      </c>
      <c r="N260" s="14"/>
      <c r="O260" s="14" t="s">
        <v>114</v>
      </c>
      <c r="P260" s="14"/>
      <c r="Q260" s="14"/>
      <c r="R260" s="14">
        <f>R271-R277</f>
        <v>88.33999999999992</v>
      </c>
      <c r="S260" s="14"/>
      <c r="T260" s="14"/>
      <c r="U260" s="14"/>
      <c r="V260" s="14"/>
    </row>
    <row r="261" spans="6:22" ht="19.5" customHeight="1" hidden="1">
      <c r="F261" s="14"/>
      <c r="G261" s="14" t="s">
        <v>74</v>
      </c>
      <c r="H261" s="14"/>
      <c r="I261" s="14"/>
      <c r="J261" s="14" t="s">
        <v>115</v>
      </c>
      <c r="K261" s="14"/>
      <c r="L261" s="14"/>
      <c r="M261" s="14">
        <f>R274-R276</f>
        <v>51.40000000000009</v>
      </c>
      <c r="N261" s="14"/>
      <c r="O261" s="14" t="s">
        <v>116</v>
      </c>
      <c r="P261" s="14"/>
      <c r="Q261" s="14"/>
      <c r="R261" s="14">
        <f>R274-R277</f>
        <v>88.33999999999992</v>
      </c>
      <c r="S261" s="14"/>
      <c r="T261" s="14"/>
      <c r="U261" s="14"/>
      <c r="V261" s="14"/>
    </row>
    <row r="262" spans="6:22" ht="19.5" customHeight="1" hidden="1">
      <c r="F262" s="14"/>
      <c r="G262" s="14" t="s">
        <v>76</v>
      </c>
      <c r="H262" s="14"/>
      <c r="I262" s="14"/>
      <c r="J262" s="14" t="s">
        <v>117</v>
      </c>
      <c r="K262" s="14"/>
      <c r="L262" s="14"/>
      <c r="M262" s="14">
        <f>R279-R284</f>
        <v>-0.4099999999999966</v>
      </c>
      <c r="N262" s="14"/>
      <c r="O262" s="14" t="s">
        <v>117</v>
      </c>
      <c r="P262" s="14"/>
      <c r="Q262" s="14"/>
      <c r="R262" s="14">
        <f>R279-R284</f>
        <v>-0.4099999999999966</v>
      </c>
      <c r="S262" s="14"/>
      <c r="T262" s="14"/>
      <c r="U262" s="14"/>
      <c r="V262" s="14"/>
    </row>
    <row r="263" spans="6:22" ht="19.5" customHeight="1" hidden="1">
      <c r="F263" s="14"/>
      <c r="G263" s="14"/>
      <c r="H263" s="14"/>
      <c r="I263" s="14"/>
      <c r="J263" s="14"/>
      <c r="K263" s="14"/>
      <c r="L263" s="14"/>
      <c r="M263" s="14"/>
      <c r="N263" s="14"/>
      <c r="O263" s="14" t="s">
        <v>118</v>
      </c>
      <c r="P263" s="14"/>
      <c r="Q263" s="14"/>
      <c r="R263" s="14">
        <f>R281-R284</f>
        <v>-13.25</v>
      </c>
      <c r="S263" s="14"/>
      <c r="T263" s="14"/>
      <c r="U263" s="14"/>
      <c r="V263" s="14"/>
    </row>
    <row r="264" spans="6:22" ht="19.5" customHeight="1" hidden="1">
      <c r="F264" s="14"/>
      <c r="G264" s="14" t="s">
        <v>119</v>
      </c>
      <c r="H264" s="14"/>
      <c r="I264" s="14"/>
      <c r="J264" s="14"/>
      <c r="K264" s="14"/>
      <c r="L264" s="14"/>
      <c r="M264" s="14"/>
      <c r="N264" s="14"/>
      <c r="O264" s="14" t="s">
        <v>120</v>
      </c>
      <c r="P264" s="14"/>
      <c r="Q264" s="14"/>
      <c r="R264" s="14">
        <f>R282-R284</f>
        <v>88.34</v>
      </c>
      <c r="S264" s="14"/>
      <c r="T264" s="14"/>
      <c r="U264" s="14"/>
      <c r="V264" s="14"/>
    </row>
    <row r="265" spans="6:22" ht="19.5" customHeight="1" hidden="1"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6:22" ht="19.5" customHeight="1" hidden="1">
      <c r="F266" s="14"/>
      <c r="G266" s="14" t="s">
        <v>121</v>
      </c>
      <c r="H266" s="14"/>
      <c r="I266" s="14"/>
      <c r="J266" s="14"/>
      <c r="K266" s="14"/>
      <c r="L266" s="14"/>
      <c r="M266" s="14"/>
      <c r="N266" s="14"/>
      <c r="O266" s="14" t="s">
        <v>122</v>
      </c>
      <c r="P266" s="14"/>
      <c r="Q266" s="14"/>
      <c r="R266" s="14">
        <f>R273-R277</f>
        <v>110.42999999999984</v>
      </c>
      <c r="S266" s="14"/>
      <c r="T266" s="14"/>
      <c r="U266" s="14"/>
      <c r="V266" s="14"/>
    </row>
    <row r="267" spans="6:22" ht="19.5" customHeight="1" hidden="1">
      <c r="F267" s="14"/>
      <c r="G267" s="14" t="s">
        <v>123</v>
      </c>
      <c r="H267" s="14"/>
      <c r="I267" s="14"/>
      <c r="J267" s="14"/>
      <c r="K267" s="14"/>
      <c r="L267" s="14"/>
      <c r="M267" s="14"/>
      <c r="N267" s="14"/>
      <c r="O267" s="14" t="s">
        <v>124</v>
      </c>
      <c r="P267" s="14"/>
      <c r="Q267" s="14"/>
      <c r="R267" s="14">
        <f>R280-R284</f>
        <v>110.42999999999998</v>
      </c>
      <c r="S267" s="14"/>
      <c r="T267" s="14"/>
      <c r="U267" s="14"/>
      <c r="V267" s="14"/>
    </row>
    <row r="268" spans="6:22" ht="19.5" customHeight="1" hidden="1"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6:22" ht="19.5" customHeight="1" hidden="1"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6:22" ht="19.5" customHeight="1" hidden="1"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25" t="s">
        <v>125</v>
      </c>
      <c r="U270" s="14"/>
      <c r="V270" s="14"/>
    </row>
    <row r="271" spans="6:22" ht="19.5" customHeight="1" hidden="1">
      <c r="F271" s="14"/>
      <c r="G271" s="14" t="s">
        <v>126</v>
      </c>
      <c r="H271" s="14" t="s">
        <v>69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>
        <v>1200</v>
      </c>
      <c r="S271" s="14"/>
      <c r="T271" s="14"/>
      <c r="U271" s="14"/>
      <c r="V271" s="14"/>
    </row>
    <row r="272" spans="6:22" ht="19.5" customHeight="1" hidden="1">
      <c r="F272" s="14"/>
      <c r="G272" s="14" t="s">
        <v>127</v>
      </c>
      <c r="H272" s="14" t="s">
        <v>128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>
        <v>1212.85</v>
      </c>
      <c r="S272" s="14"/>
      <c r="T272" s="14">
        <v>1</v>
      </c>
      <c r="U272" s="14"/>
      <c r="V272" s="14"/>
    </row>
    <row r="273" spans="6:22" ht="19.5" customHeight="1" hidden="1">
      <c r="F273" s="14"/>
      <c r="G273" s="14" t="s">
        <v>129</v>
      </c>
      <c r="H273" s="14" t="s">
        <v>130</v>
      </c>
      <c r="I273" s="14"/>
      <c r="J273" s="14"/>
      <c r="K273" s="14"/>
      <c r="L273" s="14"/>
      <c r="M273" s="14"/>
      <c r="N273" s="14"/>
      <c r="O273" s="14"/>
      <c r="P273" s="14"/>
      <c r="Q273" s="14"/>
      <c r="R273" s="14">
        <v>1222.09</v>
      </c>
      <c r="S273" s="14"/>
      <c r="T273" s="14">
        <v>3</v>
      </c>
      <c r="U273" s="14"/>
      <c r="V273" s="14"/>
    </row>
    <row r="274" spans="6:22" ht="19.5" customHeight="1" hidden="1">
      <c r="F274" s="14"/>
      <c r="G274" s="14" t="s">
        <v>131</v>
      </c>
      <c r="H274" s="14" t="s">
        <v>132</v>
      </c>
      <c r="I274" s="14"/>
      <c r="J274" s="14"/>
      <c r="K274" s="14"/>
      <c r="L274" s="14"/>
      <c r="M274" s="14"/>
      <c r="N274" s="14"/>
      <c r="O274" s="14"/>
      <c r="P274" s="14"/>
      <c r="Q274" s="14"/>
      <c r="R274" s="14">
        <v>1200</v>
      </c>
      <c r="S274" s="14"/>
      <c r="T274" s="14">
        <v>2</v>
      </c>
      <c r="U274" s="14"/>
      <c r="V274" s="14"/>
    </row>
    <row r="275" spans="6:22" ht="19.5" customHeight="1" hidden="1">
      <c r="F275" s="14"/>
      <c r="G275" s="14" t="s">
        <v>133</v>
      </c>
      <c r="H275" s="14" t="s">
        <v>134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>
        <v>1200</v>
      </c>
      <c r="S275" s="14"/>
      <c r="T275" s="14">
        <v>4</v>
      </c>
      <c r="U275" s="14"/>
      <c r="V275" s="14"/>
    </row>
    <row r="276" spans="6:22" ht="19.5" customHeight="1" hidden="1">
      <c r="F276" s="14"/>
      <c r="G276" s="14" t="s">
        <v>135</v>
      </c>
      <c r="H276" s="14" t="s">
        <v>136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>
        <v>1148.6</v>
      </c>
      <c r="S276" s="14"/>
      <c r="T276" s="14">
        <v>1</v>
      </c>
      <c r="U276" s="14"/>
      <c r="V276" s="14"/>
    </row>
    <row r="277" spans="6:22" ht="19.5" customHeight="1" hidden="1">
      <c r="F277" s="14"/>
      <c r="G277" s="14" t="s">
        <v>137</v>
      </c>
      <c r="H277" s="14" t="s">
        <v>138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>
        <v>1111.66</v>
      </c>
      <c r="S277" s="14"/>
      <c r="T277" s="17" t="s">
        <v>139</v>
      </c>
      <c r="U277" s="14"/>
      <c r="V277" s="14"/>
    </row>
    <row r="278" spans="6:22" ht="19.5" customHeight="1" hidden="1"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6:22" ht="19.5" customHeight="1" hidden="1">
      <c r="F279" s="14"/>
      <c r="G279" s="14" t="s">
        <v>140</v>
      </c>
      <c r="H279" s="14" t="s">
        <v>141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4">
        <v>154.19</v>
      </c>
      <c r="S279" s="14"/>
      <c r="T279" s="14">
        <v>1</v>
      </c>
      <c r="U279" s="14"/>
      <c r="V279" s="14"/>
    </row>
    <row r="280" spans="6:22" ht="19.5" customHeight="1" hidden="1">
      <c r="F280" s="14"/>
      <c r="G280" s="14" t="s">
        <v>142</v>
      </c>
      <c r="H280" s="14" t="s">
        <v>143</v>
      </c>
      <c r="I280" s="14"/>
      <c r="J280" s="14"/>
      <c r="K280" s="14"/>
      <c r="L280" s="14"/>
      <c r="M280" s="14"/>
      <c r="N280" s="14"/>
      <c r="O280" s="14"/>
      <c r="P280" s="14"/>
      <c r="Q280" s="14"/>
      <c r="R280" s="14">
        <v>265.03</v>
      </c>
      <c r="S280" s="14"/>
      <c r="T280" s="14">
        <v>3</v>
      </c>
      <c r="U280" s="14"/>
      <c r="V280" s="14"/>
    </row>
    <row r="281" spans="6:22" ht="19.5" customHeight="1" hidden="1">
      <c r="F281" s="14"/>
      <c r="G281" s="14" t="s">
        <v>144</v>
      </c>
      <c r="H281" s="14" t="s">
        <v>145</v>
      </c>
      <c r="I281" s="14"/>
      <c r="J281" s="14"/>
      <c r="K281" s="14"/>
      <c r="L281" s="14"/>
      <c r="M281" s="14"/>
      <c r="N281" s="14"/>
      <c r="O281" s="14"/>
      <c r="P281" s="14"/>
      <c r="Q281" s="14"/>
      <c r="R281" s="14">
        <v>141.35</v>
      </c>
      <c r="S281" s="14"/>
      <c r="T281" s="14">
        <v>2</v>
      </c>
      <c r="U281" s="14"/>
      <c r="V281" s="14"/>
    </row>
    <row r="282" spans="6:22" ht="19.5" customHeight="1" hidden="1">
      <c r="F282" s="14"/>
      <c r="G282" s="14" t="s">
        <v>146</v>
      </c>
      <c r="H282" s="14" t="s">
        <v>147</v>
      </c>
      <c r="I282" s="14"/>
      <c r="J282" s="14"/>
      <c r="K282" s="14"/>
      <c r="L282" s="14"/>
      <c r="M282" s="14"/>
      <c r="N282" s="14"/>
      <c r="O282" s="14"/>
      <c r="P282" s="14"/>
      <c r="Q282" s="14"/>
      <c r="R282" s="14">
        <v>242.94</v>
      </c>
      <c r="S282" s="14"/>
      <c r="T282" s="14">
        <v>4</v>
      </c>
      <c r="U282" s="14"/>
      <c r="V282" s="14"/>
    </row>
    <row r="283" spans="6:22" ht="19.5" customHeight="1" hidden="1">
      <c r="F283" s="14"/>
      <c r="G283" s="14" t="s">
        <v>148</v>
      </c>
      <c r="H283" s="14" t="s">
        <v>149</v>
      </c>
      <c r="I283" s="14"/>
      <c r="J283" s="14"/>
      <c r="K283" s="14"/>
      <c r="L283" s="14"/>
      <c r="M283" s="14"/>
      <c r="N283" s="14"/>
      <c r="O283" s="14"/>
      <c r="P283" s="14"/>
      <c r="Q283" s="14"/>
      <c r="R283" s="14">
        <v>89.95</v>
      </c>
      <c r="S283" s="14"/>
      <c r="T283" s="17" t="s">
        <v>150</v>
      </c>
      <c r="U283" s="14"/>
      <c r="V283" s="14"/>
    </row>
    <row r="284" spans="6:22" ht="19.5" customHeight="1" hidden="1">
      <c r="F284" s="14"/>
      <c r="G284" s="14" t="s">
        <v>151</v>
      </c>
      <c r="H284" s="14" t="s">
        <v>152</v>
      </c>
      <c r="I284" s="14"/>
      <c r="J284" s="14"/>
      <c r="K284" s="14"/>
      <c r="L284" s="14"/>
      <c r="M284" s="14"/>
      <c r="N284" s="14"/>
      <c r="O284" s="14"/>
      <c r="P284" s="14"/>
      <c r="Q284" s="14"/>
      <c r="R284" s="14">
        <v>154.6</v>
      </c>
      <c r="S284" s="14"/>
      <c r="T284" s="14">
        <v>3</v>
      </c>
      <c r="U284" s="14"/>
      <c r="V284" s="14"/>
    </row>
    <row r="285" spans="6:22" ht="23.25" hidden="1"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6:22" ht="23.25" hidden="1"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6:22" ht="23.25" hidden="1"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6:22" ht="23.25" hidden="1"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6:22" ht="23.25" hidden="1"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6:22" ht="23.25" hidden="1"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6:22" ht="23.25" hidden="1"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6:22" ht="23.25" hidden="1"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6:22" ht="23.25" hidden="1"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6:22" ht="23.25" hidden="1"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6:22" ht="23.25" hidden="1"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6:22" ht="23.25" hidden="1"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6:22" ht="23.25" hidden="1"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6:22" ht="23.25"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6:18" ht="23.25">
      <c r="F299" s="14"/>
      <c r="G299" s="14"/>
      <c r="H299" s="14"/>
      <c r="I299" s="14"/>
      <c r="J299" s="14"/>
      <c r="K299" s="14" t="s">
        <v>158</v>
      </c>
      <c r="L299" s="22">
        <f>Q87-V152</f>
        <v>98.76570543190473</v>
      </c>
      <c r="M299" s="15" t="s">
        <v>153</v>
      </c>
      <c r="N299" s="14"/>
      <c r="O299" s="14"/>
      <c r="P299" s="14"/>
      <c r="Q299" s="14"/>
      <c r="R299" s="14"/>
    </row>
    <row r="300" spans="6:18" ht="23.25">
      <c r="F300" s="14"/>
      <c r="G300" s="14"/>
      <c r="H300" s="14"/>
      <c r="I300" s="14"/>
      <c r="J300" s="14"/>
      <c r="K300" s="14" t="s">
        <v>159</v>
      </c>
      <c r="L300" s="22">
        <f>V184-V148</f>
        <v>98.76570543190479</v>
      </c>
      <c r="M300" s="15" t="s">
        <v>154</v>
      </c>
      <c r="N300" s="14" t="s">
        <v>169</v>
      </c>
      <c r="O300" s="14"/>
      <c r="P300" s="14"/>
      <c r="Q300" s="14"/>
      <c r="R300" s="14"/>
    </row>
    <row r="301" spans="6:18" ht="23.25">
      <c r="F301" s="14"/>
      <c r="G301" s="14"/>
      <c r="H301" s="14"/>
      <c r="I301" s="14"/>
      <c r="J301" s="14"/>
      <c r="K301" s="14" t="s">
        <v>160</v>
      </c>
      <c r="L301" s="22">
        <f>V186-V152</f>
        <v>98.76570543190496</v>
      </c>
      <c r="M301" s="15" t="s">
        <v>155</v>
      </c>
      <c r="N301" s="14" t="s">
        <v>156</v>
      </c>
      <c r="O301" s="14"/>
      <c r="P301" s="14"/>
      <c r="Q301" s="14"/>
      <c r="R301" s="14"/>
    </row>
    <row r="302" spans="6:18" ht="23.25">
      <c r="F302" s="14"/>
      <c r="G302" s="14"/>
      <c r="H302" s="14"/>
      <c r="I302" s="14"/>
      <c r="J302" s="14"/>
      <c r="K302" s="14" t="s">
        <v>161</v>
      </c>
      <c r="L302" s="22">
        <f>Q85-V148</f>
        <v>-12.290360068307109</v>
      </c>
      <c r="M302" s="14" t="s">
        <v>162</v>
      </c>
      <c r="N302" s="14"/>
      <c r="O302" s="14" t="s">
        <v>170</v>
      </c>
      <c r="P302" s="14"/>
      <c r="Q302" s="14"/>
      <c r="R302" s="14"/>
    </row>
    <row r="304" ht="20.25">
      <c r="G304" s="2" t="s">
        <v>163</v>
      </c>
    </row>
    <row r="305" ht="20.25">
      <c r="G305" s="2" t="s">
        <v>164</v>
      </c>
    </row>
  </sheetData>
  <mergeCells count="26">
    <mergeCell ref="H260:K260"/>
    <mergeCell ref="O214:Q214"/>
    <mergeCell ref="O237:Q237"/>
    <mergeCell ref="O256:R256"/>
    <mergeCell ref="H258:K258"/>
    <mergeCell ref="N258:Q258"/>
    <mergeCell ref="J169:N169"/>
    <mergeCell ref="H171:R171"/>
    <mergeCell ref="E180:H180"/>
    <mergeCell ref="L201:M201"/>
    <mergeCell ref="K123:O123"/>
    <mergeCell ref="I125:Q125"/>
    <mergeCell ref="K155:L155"/>
    <mergeCell ref="L167:M167"/>
    <mergeCell ref="H70:S70"/>
    <mergeCell ref="K98:L98"/>
    <mergeCell ref="K111:L111"/>
    <mergeCell ref="M121:N121"/>
    <mergeCell ref="K27:N27"/>
    <mergeCell ref="K28:N28"/>
    <mergeCell ref="K54:L54"/>
    <mergeCell ref="J68:P68"/>
    <mergeCell ref="I1:P2"/>
    <mergeCell ref="L22:M22"/>
    <mergeCell ref="J24:N24"/>
    <mergeCell ref="H26:P26"/>
  </mergeCells>
  <printOptions/>
  <pageMargins left="0.75" right="0.75" top="1" bottom="1" header="0.5" footer="0.5"/>
  <pageSetup horizontalDpi="600" verticalDpi="600" orientation="portrait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r_kumar</dc:creator>
  <cp:keywords/>
  <dc:description/>
  <cp:lastModifiedBy>Admin</cp:lastModifiedBy>
  <cp:lastPrinted>2007-04-23T10:25:00Z</cp:lastPrinted>
  <dcterms:created xsi:type="dcterms:W3CDTF">2006-09-21T09:04:54Z</dcterms:created>
  <dcterms:modified xsi:type="dcterms:W3CDTF">2007-04-25T12:19:05Z</dcterms:modified>
  <cp:category/>
  <cp:version/>
  <cp:contentType/>
  <cp:contentStatus/>
</cp:coreProperties>
</file>