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bookViews>
    <workbookView xWindow="120" yWindow="240" windowWidth="9195" windowHeight="1185" tabRatio="864" firstSheet="2" activeTab="3"/>
  </bookViews>
  <sheets>
    <sheet name="StartUpDataSheet" sheetId="20" state="veryHidden" r:id="rId1"/>
    <sheet name="MainSheet" sheetId="18" state="veryHidden" r:id="rId2"/>
    <sheet name="Navigation" sheetId="1" r:id="rId3"/>
    <sheet name="General Information" sheetId="2" r:id="rId4"/>
    <sheet name="Sec-1Portfolio Analysis" sheetId="3" r:id="rId5"/>
    <sheet name="Sec-2-PartA" sheetId="4" r:id="rId6"/>
    <sheet name="Section-2-PartB" sheetId="5" r:id="rId7"/>
    <sheet name="Sec-3-RestAdv" sheetId="6" r:id="rId8"/>
    <sheet name="Sec-4ChgInAQ-RecOfNPAs" sheetId="7" r:id="rId9"/>
    <sheet name="Sec-5-TopImpCredits" sheetId="8" r:id="rId10"/>
    <sheet name="Sec-6-InvestQlty" sheetId="9" r:id="rId11"/>
    <sheet name="Sec-6-Non-SLR" sheetId="10" r:id="rId12"/>
    <sheet name="Sec-7-ExportCredit" sheetId="11" r:id="rId13"/>
    <sheet name="StartUp" sheetId="19" state="veryHidden" r:id="rId14"/>
    <sheet name="Sec-8_Part_A-SectoralCredit" sheetId="12" r:id="rId15"/>
    <sheet name="Sec-8-Part_B _IndustryBreakup" sheetId="13" r:id="rId16"/>
    <sheet name="Sec-8_Part_C_Infrastructure" sheetId="27" r:id="rId17"/>
    <sheet name="Sec-9-SensitiveSector" sheetId="14" r:id="rId18"/>
    <sheet name="Sec-10-MFIsSHGsetc" sheetId="15" r:id="rId19"/>
    <sheet name="Sec-11-CountryRisk" sheetId="16" r:id="rId20"/>
    <sheet name="Sec-12-Misc" sheetId="30" r:id="rId21"/>
    <sheet name="Data" sheetId="22" state="veryHidden" r:id="rId22"/>
    <sheet name="+FootnoteTexts" sheetId="23" state="veryHidden" r:id="rId23"/>
    <sheet name="+Elements" sheetId="21" state="veryHidden" r:id="rId24"/>
    <sheet name="+Lineitems" sheetId="17" state="veryHidden" r:id="rId25"/>
    <sheet name="Authorised Signatory" sheetId="24" r:id="rId26"/>
  </sheets>
  <externalReferences>
    <externalReference r:id="rId27"/>
  </externalReferences>
  <definedNames>
    <definedName name="_xlnm._FilterDatabase" localSheetId="13" hidden="1">StartUp!#REF!</definedName>
    <definedName name="fn_D12_0_07092012" localSheetId="12">'Sec-7-ExportCredit'!$D$13</definedName>
    <definedName name="fn_D14_6_07092012" localSheetId="12">'Sec-7-ExportCredit'!$D$15</definedName>
    <definedName name="fn_E102_80_28102013" localSheetId="8">'Sec-4ChgInAQ-RecOfNPAs'!$E$108</definedName>
    <definedName name="fn_E103_82_28102013" localSheetId="8">'Sec-4ChgInAQ-RecOfNPAs'!$E$109</definedName>
    <definedName name="fn_E105_84_28102013" localSheetId="8">'Sec-4ChgInAQ-RecOfNPAs'!$E$111</definedName>
    <definedName name="fn_E112_92_28102013" localSheetId="8">'Sec-4ChgInAQ-RecOfNPAs'!$E$118</definedName>
    <definedName name="fn_E113_90_28102013" localSheetId="8">'Sec-4ChgInAQ-RecOfNPAs'!$E$119</definedName>
    <definedName name="fn_E114_97_28102013" localSheetId="8">'Sec-4ChgInAQ-RecOfNPAs'!$E$120</definedName>
    <definedName name="fn_E115_95_28102013" localSheetId="8">'Sec-4ChgInAQ-RecOfNPAs'!$E$121</definedName>
    <definedName name="fn_E116_99_28102013" localSheetId="8">'Sec-4ChgInAQ-RecOfNPAs'!$E$122</definedName>
    <definedName name="fn_E12_1_07092012" localSheetId="12">'Sec-7-ExportCredit'!$E$13</definedName>
    <definedName name="fn_E12_3_06092012" localSheetId="8">'Sec-4ChgInAQ-RecOfNPAs'!$E$17</definedName>
    <definedName name="fn_E13_6_06092012" localSheetId="8">'Sec-4ChgInAQ-RecOfNPAs'!$E$18</definedName>
    <definedName name="fn_E14_7_06092012" localSheetId="8">'Sec-4ChgInAQ-RecOfNPAs'!$E$19</definedName>
    <definedName name="fn_E14_7_07092012" localSheetId="12">'Sec-7-ExportCredit'!$E$15</definedName>
    <definedName name="fn_E23_0_16032018" localSheetId="3">'General Information'!$E$23</definedName>
    <definedName name="fn_E33_0_28102013" localSheetId="4">'Sec-1Portfolio Analysis'!$E$33</definedName>
    <definedName name="fn_E40_0_28102013" localSheetId="5">'Sec-2-PartA'!$E$40</definedName>
    <definedName name="fn_E41_1_28102013" localSheetId="5">'Sec-2-PartA'!$E$41</definedName>
    <definedName name="fn_E75_24_22102012" localSheetId="8">'Sec-4ChgInAQ-RecOfNPAs'!#REF!</definedName>
    <definedName name="fn_E76_32_22102012" localSheetId="8">'Sec-4ChgInAQ-RecOfNPAs'!#REF!</definedName>
    <definedName name="fn_E79_36_22102012" localSheetId="8">'Sec-4ChgInAQ-RecOfNPAs'!#REF!</definedName>
    <definedName name="fn_E81_28_22102012" localSheetId="8">'Sec-4ChgInAQ-RecOfNPAs'!#REF!</definedName>
    <definedName name="fn_E82_40_22102012" localSheetId="8">'Sec-4ChgInAQ-RecOfNPAs'!#REF!</definedName>
    <definedName name="fn_E83_44_22102012" localSheetId="8">'Sec-4ChgInAQ-RecOfNPAs'!#REF!</definedName>
    <definedName name="fn_E84_48_22102012" localSheetId="8">'Sec-4ChgInAQ-RecOfNPAs'!#REF!</definedName>
    <definedName name="fn_E85_52_22102012" localSheetId="8">'Sec-4ChgInAQ-RecOfNPAs'!#REF!</definedName>
    <definedName name="fn_E86_56_22102012" localSheetId="8">'Sec-4ChgInAQ-RecOfNPAs'!#REF!</definedName>
    <definedName name="fn_E92_68_23102012" localSheetId="8">'Sec-4ChgInAQ-RecOfNPAs'!#REF!</definedName>
    <definedName name="fn_E93_60_22102012" localSheetId="8">'Sec-4ChgInAQ-RecOfNPAs'!#REF!</definedName>
    <definedName name="fn_E94_64_22102012" localSheetId="8">'Sec-4ChgInAQ-RecOfNPAs'!#REF!</definedName>
    <definedName name="fn_E97_72_23102012" localSheetId="8">'Sec-4ChgInAQ-RecOfNPAs'!#REF!</definedName>
    <definedName name="fn_F100_78_28102013" localSheetId="8">'Sec-4ChgInAQ-RecOfNPAs'!$F$106</definedName>
    <definedName name="fn_F101_79_28102013" localSheetId="8">'Sec-4ChgInAQ-RecOfNPAs'!$F$107</definedName>
    <definedName name="fn_F102_81_28102013" localSheetId="8">'Sec-4ChgInAQ-RecOfNPAs'!$F$108</definedName>
    <definedName name="fn_F103_83_28102013" localSheetId="8">'Sec-4ChgInAQ-RecOfNPAs'!$F$109</definedName>
    <definedName name="fn_F105_85_28102013" localSheetId="8">'Sec-4ChgInAQ-RecOfNPAs'!$F$111</definedName>
    <definedName name="fn_F106_86_28102013" localSheetId="8">'Sec-4ChgInAQ-RecOfNPAs'!$F$112</definedName>
    <definedName name="fn_F107_87_28102013" localSheetId="8">'Sec-4ChgInAQ-RecOfNPAs'!$F$113</definedName>
    <definedName name="fn_F108_88_28102013" localSheetId="8">'Sec-4ChgInAQ-RecOfNPAs'!$F$114</definedName>
    <definedName name="fn_F109_89_28102013" localSheetId="8">'Sec-4ChgInAQ-RecOfNPAs'!$F$115</definedName>
    <definedName name="fn_F11_0_06092012" localSheetId="8">'Sec-4ChgInAQ-RecOfNPAs'!$F$16</definedName>
    <definedName name="fn_F11_0_19102012" localSheetId="7">'Sec-3-RestAdv'!$F$14</definedName>
    <definedName name="fn_F111_91_28102013" localSheetId="8">'Sec-4ChgInAQ-RecOfNPAs'!$F$117</definedName>
    <definedName name="fn_F112_94_28102013" localSheetId="8">'Sec-4ChgInAQ-RecOfNPAs'!$F$118</definedName>
    <definedName name="fn_F113_93_28102013" localSheetId="8">'Sec-4ChgInAQ-RecOfNPAs'!$F$119</definedName>
    <definedName name="fn_F114_103_28102013" localSheetId="8">'Sec-4ChgInAQ-RecOfNPAs'!$F$120</definedName>
    <definedName name="fn_F115_96_28102013" localSheetId="8">'Sec-4ChgInAQ-RecOfNPAs'!$F$121</definedName>
    <definedName name="fn_F116_98_28102013" localSheetId="8">'Sec-4ChgInAQ-RecOfNPAs'!$F$122</definedName>
    <definedName name="fn_F117_100_28102013" localSheetId="8">'Sec-4ChgInAQ-RecOfNPAs'!$F$123</definedName>
    <definedName name="fn_F118_101_28102013" localSheetId="8">'Sec-4ChgInAQ-RecOfNPAs'!$F$124</definedName>
    <definedName name="fn_F119_102_28102013" localSheetId="8">'Sec-4ChgInAQ-RecOfNPAs'!$F$125</definedName>
    <definedName name="fn_F12_2_07092012" localSheetId="12">'Sec-7-ExportCredit'!$G$13</definedName>
    <definedName name="fn_F12_40_19102012" localSheetId="7">'Sec-3-RestAdv'!$F$15</definedName>
    <definedName name="fn_F13_26_25102013" localSheetId="12">'Sec-7-ExportCredit'!$F$13</definedName>
    <definedName name="fn_F13_80_22102012" localSheetId="7">'Sec-3-RestAdv'!$F$16</definedName>
    <definedName name="fn_F14_1_19102012" localSheetId="7">'Sec-3-RestAdv'!$F$17</definedName>
    <definedName name="fn_F14_8_07092012" localSheetId="12">'Sec-7-ExportCredit'!$G$15</definedName>
    <definedName name="fn_F15_29_25102013" localSheetId="12">'Sec-7-ExportCredit'!$F$15</definedName>
    <definedName name="fn_F15_41_19102012" localSheetId="7">'Sec-3-RestAdv'!$F$18</definedName>
    <definedName name="fn_F16_81_22102012" localSheetId="7">'Sec-3-RestAdv'!$F$19</definedName>
    <definedName name="fn_F17_2_19102012" localSheetId="7">'Sec-3-RestAdv'!$F$20</definedName>
    <definedName name="fn_F18_42_19102012" localSheetId="7">'Sec-3-RestAdv'!$F$21</definedName>
    <definedName name="fn_F19_82_22102012" localSheetId="7">'Sec-3-RestAdv'!$F$22</definedName>
    <definedName name="fn_F20_3_19102012" localSheetId="7">'Sec-3-RestAdv'!$F$26</definedName>
    <definedName name="fn_F21_43_19102012" localSheetId="7">'Sec-3-RestAdv'!$F$27</definedName>
    <definedName name="fn_F22_120_23112012" localSheetId="7">'Sec-3-RestAdv'!$F$23</definedName>
    <definedName name="fn_F22_83_22102012" localSheetId="7">'Sec-3-RestAdv'!$F$28</definedName>
    <definedName name="fn_F23_121_23112012" localSheetId="7">'Sec-3-RestAdv'!$F$24</definedName>
    <definedName name="fn_F231_0_25102013" localSheetId="14">'Sec-8_Part_A-SectoralCredit'!#REF!</definedName>
    <definedName name="fn_F24_122_23112012" localSheetId="7">'Sec-3-RestAdv'!$F$25</definedName>
    <definedName name="fn_G11_1_06092012" localSheetId="8">'Sec-4ChgInAQ-RecOfNPAs'!$G$16</definedName>
    <definedName name="fn_G11_8_19102012" localSheetId="7">'Sec-3-RestAdv'!$G$14</definedName>
    <definedName name="fn_G12_3_07092012" localSheetId="12">'Sec-7-ExportCredit'!$H$13</definedName>
    <definedName name="fn_G12_4_06092012" localSheetId="8">'Sec-4ChgInAQ-RecOfNPAs'!$G$17</definedName>
    <definedName name="fn_G12_48_19102012" localSheetId="7">'Sec-3-RestAdv'!$G$15</definedName>
    <definedName name="fn_G13_88_22102012" localSheetId="7">'Sec-3-RestAdv'!$G$16</definedName>
    <definedName name="fn_G14_9_07092012" localSheetId="12">'Sec-7-ExportCredit'!$H$15</definedName>
    <definedName name="fn_G14_9_19102012" localSheetId="7">'Sec-3-RestAdv'!$G$17</definedName>
    <definedName name="fn_G15_49_19102012" localSheetId="7">'Sec-3-RestAdv'!$G$18</definedName>
    <definedName name="fn_G16_89_22102012" localSheetId="7">'Sec-3-RestAdv'!$G$19</definedName>
    <definedName name="fn_G17_10_19102012" localSheetId="7">'Sec-3-RestAdv'!$G$20</definedName>
    <definedName name="fn_G18_50_19102012" localSheetId="7">'Sec-3-RestAdv'!$G$21</definedName>
    <definedName name="fn_G19_90_22102012" localSheetId="7">'Sec-3-RestAdv'!$G$22</definedName>
    <definedName name="fn_G20_11_19102012" localSheetId="7">'Sec-3-RestAdv'!$G$26</definedName>
    <definedName name="fn_G21_51_19102012" localSheetId="7">'Sec-3-RestAdv'!$G$27</definedName>
    <definedName name="fn_G22_127_26112012" localSheetId="7">'Sec-3-RestAdv'!$G$23</definedName>
    <definedName name="fn_G22_91_22102012" localSheetId="7">'Sec-3-RestAdv'!$G$28</definedName>
    <definedName name="fn_G23_132_26112012" localSheetId="7">'Sec-3-RestAdv'!$G$24</definedName>
    <definedName name="fn_G231_1_25102013" localSheetId="14">'Sec-8_Part_A-SectoralCredit'!#REF!</definedName>
    <definedName name="fn_G24_137_26112012" localSheetId="7">'Sec-3-RestAdv'!$G$25</definedName>
    <definedName name="fn_G75_25_22102012" localSheetId="8">'Sec-4ChgInAQ-RecOfNPAs'!#REF!</definedName>
    <definedName name="fn_G76_33_22102012" localSheetId="8">'Sec-4ChgInAQ-RecOfNPAs'!#REF!</definedName>
    <definedName name="fn_G79_37_22102012" localSheetId="8">'Sec-4ChgInAQ-RecOfNPAs'!#REF!</definedName>
    <definedName name="fn_G81_29_22102012" localSheetId="8">'Sec-4ChgInAQ-RecOfNPAs'!#REF!</definedName>
    <definedName name="fn_G82_41_22102012" localSheetId="8">'Sec-4ChgInAQ-RecOfNPAs'!#REF!</definedName>
    <definedName name="fn_G83_45_22102012" localSheetId="8">'Sec-4ChgInAQ-RecOfNPAs'!#REF!</definedName>
    <definedName name="fn_G84_49_22102012" localSheetId="8">'Sec-4ChgInAQ-RecOfNPAs'!#REF!</definedName>
    <definedName name="fn_G85_53_22102012" localSheetId="8">'Sec-4ChgInAQ-RecOfNPAs'!#REF!</definedName>
    <definedName name="fn_G86_57_22102012" localSheetId="8">'Sec-4ChgInAQ-RecOfNPAs'!#REF!</definedName>
    <definedName name="fn_G92_69_23102012" localSheetId="8">'Sec-4ChgInAQ-RecOfNPAs'!#REF!</definedName>
    <definedName name="fn_G93_61_22102012" localSheetId="8">'Sec-4ChgInAQ-RecOfNPAs'!#REF!</definedName>
    <definedName name="fn_G94_65_22102012" localSheetId="8">'Sec-4ChgInAQ-RecOfNPAs'!#REF!</definedName>
    <definedName name="fn_G97_73_23102012" localSheetId="8">'Sec-4ChgInAQ-RecOfNPAs'!#REF!</definedName>
    <definedName name="fn_H11_16_19102012" localSheetId="7">'Sec-3-RestAdv'!$H$14</definedName>
    <definedName name="fn_H11_2_06092012" localSheetId="8">'Sec-4ChgInAQ-RecOfNPAs'!$H$16</definedName>
    <definedName name="fn_H12_4_07092012" localSheetId="12">'Sec-7-ExportCredit'!$I$13</definedName>
    <definedName name="fn_H12_5_06092012" localSheetId="8">'Sec-4ChgInAQ-RecOfNPAs'!$H$17</definedName>
    <definedName name="fn_H12_56_22102012" localSheetId="7">'Sec-3-RestAdv'!$H$15</definedName>
    <definedName name="fn_H13_17_06092012" localSheetId="8">'Sec-4ChgInAQ-RecOfNPAs'!$H$18</definedName>
    <definedName name="fn_H13_92_22102012" localSheetId="7">'Sec-3-RestAdv'!$H$16</definedName>
    <definedName name="fn_H14_10_07092012" localSheetId="12">'Sec-7-ExportCredit'!$I$15</definedName>
    <definedName name="fn_H14_17_19102012" localSheetId="7">'Sec-3-RestAdv'!$H$17</definedName>
    <definedName name="fn_H15_57_22102012" localSheetId="7">'Sec-3-RestAdv'!$H$18</definedName>
    <definedName name="fn_H16_93_22102012" localSheetId="7">'Sec-3-RestAdv'!$H$19</definedName>
    <definedName name="fn_H17_18_19102012" localSheetId="7">'Sec-3-RestAdv'!$H$20</definedName>
    <definedName name="fn_H18_58_22102012" localSheetId="7">'Sec-3-RestAdv'!$H$21</definedName>
    <definedName name="fn_H19_94_22102012" localSheetId="7">'Sec-3-RestAdv'!$H$22</definedName>
    <definedName name="fn_H20_19_19102012" localSheetId="7">'Sec-3-RestAdv'!$H$26</definedName>
    <definedName name="fn_H21_59_22102012" localSheetId="7">'Sec-3-RestAdv'!$H$27</definedName>
    <definedName name="fn_H22_128_26112012" localSheetId="7">'Sec-3-RestAdv'!$H$23</definedName>
    <definedName name="fn_H22_95_22102012" localSheetId="7">'Sec-3-RestAdv'!$H$28</definedName>
    <definedName name="fn_H23_131_26112012" localSheetId="7">'Sec-3-RestAdv'!$H$24</definedName>
    <definedName name="fn_H231_2_25102013" localSheetId="14">'Sec-8_Part_A-SectoralCredit'!#REF!</definedName>
    <definedName name="fn_H24_138_26112012" localSheetId="7">'Sec-3-RestAdv'!$H$25</definedName>
    <definedName name="fn_H77_144_25102013" localSheetId="7">'Sec-3-RestAdv'!$H$67</definedName>
    <definedName name="fn_I11_19_06092012" localSheetId="8">'Sec-4ChgInAQ-RecOfNPAs'!$I$16</definedName>
    <definedName name="fn_I11_24_19102012" localSheetId="7">'Sec-3-RestAdv'!$I$14</definedName>
    <definedName name="fn_I12_20_06092012" localSheetId="8">'Sec-4ChgInAQ-RecOfNPAs'!$I$17</definedName>
    <definedName name="fn_I12_5_07092012" localSheetId="12">'Sec-7-ExportCredit'!$J$13</definedName>
    <definedName name="fn_I12_68_22102012" localSheetId="7">'Sec-3-RestAdv'!$I$15</definedName>
    <definedName name="fn_I13_104_22102012" localSheetId="7">'Sec-3-RestAdv'!$I$16</definedName>
    <definedName name="fn_I13_18_06092012" localSheetId="8">'Sec-4ChgInAQ-RecOfNPAs'!$I$18</definedName>
    <definedName name="fn_I14_11_07092012" localSheetId="12">'Sec-7-ExportCredit'!$J$15</definedName>
    <definedName name="fn_I14_25_19102012" localSheetId="7">'Sec-3-RestAdv'!$I$17</definedName>
    <definedName name="fn_I15_69_22102012" localSheetId="7">'Sec-3-RestAdv'!$I$18</definedName>
    <definedName name="fn_I16_105_22102012" localSheetId="7">'Sec-3-RestAdv'!$I$19</definedName>
    <definedName name="fn_I17_26_19102012" localSheetId="7">'Sec-3-RestAdv'!$I$20</definedName>
    <definedName name="fn_I18_70_22102012" localSheetId="7">'Sec-3-RestAdv'!$I$21</definedName>
    <definedName name="fn_I19_106_22102012" localSheetId="7">'Sec-3-RestAdv'!$I$22</definedName>
    <definedName name="fn_I20_27_19102012" localSheetId="7">'Sec-3-RestAdv'!$I$26</definedName>
    <definedName name="fn_I21_71_22102012" localSheetId="7">'Sec-3-RestAdv'!$I$27</definedName>
    <definedName name="fn_I22_107_22102012" localSheetId="7">'Sec-3-RestAdv'!$I$28</definedName>
    <definedName name="fn_I22_129_26112012" localSheetId="7">'Sec-3-RestAdv'!$I$23</definedName>
    <definedName name="fn_I23_133_26112012" localSheetId="7">'Sec-3-RestAdv'!$I$24</definedName>
    <definedName name="fn_I231_3_25102013" localSheetId="14">'Sec-8_Part_A-SectoralCredit'!#REF!</definedName>
    <definedName name="fn_I24_141_26112012" localSheetId="7">'Sec-3-RestAdv'!$I$25</definedName>
    <definedName name="fn_I75_26_22102012" localSheetId="8">'Sec-4ChgInAQ-RecOfNPAs'!#REF!</definedName>
    <definedName name="fn_I76_34_22102012" localSheetId="8">'Sec-4ChgInAQ-RecOfNPAs'!#REF!</definedName>
    <definedName name="fn_I79_38_22102012" localSheetId="8">'Sec-4ChgInAQ-RecOfNPAs'!#REF!</definedName>
    <definedName name="fn_I81_30_22102012" localSheetId="8">'Sec-4ChgInAQ-RecOfNPAs'!#REF!</definedName>
    <definedName name="fn_I82_42_22102012" localSheetId="8">'Sec-4ChgInAQ-RecOfNPAs'!#REF!</definedName>
    <definedName name="fn_I83_46_22102012" localSheetId="8">'Sec-4ChgInAQ-RecOfNPAs'!#REF!</definedName>
    <definedName name="fn_I84_50_22102012" localSheetId="8">'Sec-4ChgInAQ-RecOfNPAs'!#REF!</definedName>
    <definedName name="fn_I85_54_22102012" localSheetId="8">'Sec-4ChgInAQ-RecOfNPAs'!#REF!</definedName>
    <definedName name="fn_I86_58_22102012" localSheetId="8">'Sec-4ChgInAQ-RecOfNPAs'!#REF!</definedName>
    <definedName name="fn_I92_70_23102012" localSheetId="8">'Sec-4ChgInAQ-RecOfNPAs'!#REF!</definedName>
    <definedName name="fn_I93_62_22102012" localSheetId="8">'Sec-4ChgInAQ-RecOfNPAs'!#REF!</definedName>
    <definedName name="fn_I94_66_22102012" localSheetId="8">'Sec-4ChgInAQ-RecOfNPAs'!#REF!</definedName>
    <definedName name="fn_I97_74_23102012" localSheetId="8">'Sec-4ChgInAQ-RecOfNPAs'!#REF!</definedName>
    <definedName name="fn_J11_32_19102012" localSheetId="7">'Sec-3-RestAdv'!$J$14</definedName>
    <definedName name="fn_J12_12_07092012" localSheetId="12">'Sec-7-ExportCredit'!$M$13</definedName>
    <definedName name="fn_J12_13_06092012" localSheetId="8">'Sec-4ChgInAQ-RecOfNPAs'!$J$17</definedName>
    <definedName name="fn_J12_72_22102012" localSheetId="7">'Sec-3-RestAdv'!$J$15</definedName>
    <definedName name="fn_J13_108_22102012" localSheetId="7">'Sec-3-RestAdv'!$J$16</definedName>
    <definedName name="fn_J13_9_06092012" localSheetId="8">'Sec-4ChgInAQ-RecOfNPAs'!$J$18</definedName>
    <definedName name="fn_J14_18_07092012" localSheetId="12">'Sec-7-ExportCredit'!$M$15</definedName>
    <definedName name="fn_J14_8_06092012" localSheetId="8">'Sec-4ChgInAQ-RecOfNPAs'!$J$19</definedName>
    <definedName name="fn_J20_33_19102012" localSheetId="7">'Sec-3-RestAdv'!$J$26</definedName>
    <definedName name="fn_J21_73_22102012" localSheetId="7">'Sec-3-RestAdv'!$J$27</definedName>
    <definedName name="fn_J22_109_22102012" localSheetId="7">'Sec-3-RestAdv'!$J$28</definedName>
    <definedName name="fn_J231_4_25102013" localSheetId="14">'Sec-8_Part_A-SectoralCredit'!#REF!</definedName>
    <definedName name="fn_K11_10_06092012" localSheetId="8">'Sec-4ChgInAQ-RecOfNPAs'!$K$16</definedName>
    <definedName name="fn_K11_36_19102012" localSheetId="7">'Sec-3-RestAdv'!$K$14</definedName>
    <definedName name="fn_K12_13_07092012" localSheetId="12">'Sec-7-ExportCredit'!$N$13</definedName>
    <definedName name="fn_K12_78_22102012" localSheetId="7">'Sec-3-RestAdv'!$K$15</definedName>
    <definedName name="fn_K13_116_22102012" localSheetId="7">'Sec-3-RestAdv'!$K$16</definedName>
    <definedName name="fn_K13_27_25102013" localSheetId="12">'Sec-7-ExportCredit'!$K$13</definedName>
    <definedName name="fn_K14_19_07092012" localSheetId="12">'Sec-7-ExportCredit'!$N$15</definedName>
    <definedName name="fn_K14_76_06112012" localSheetId="8">'Sec-4ChgInAQ-RecOfNPAs'!$I$19</definedName>
    <definedName name="fn_K15_30_25102013" localSheetId="12">'Sec-7-ExportCredit'!$K$15</definedName>
    <definedName name="fn_K20_37_19102012" localSheetId="7">'Sec-3-RestAdv'!$K$26</definedName>
    <definedName name="fn_K21_79_22102012" localSheetId="7">'Sec-3-RestAdv'!$K$27</definedName>
    <definedName name="fn_K22_117_22102012" localSheetId="7">'Sec-3-RestAdv'!$K$28</definedName>
    <definedName name="fn_K231_5_25102013" localSheetId="14">'Sec-8_Part_A-SectoralCredit'!#REF!</definedName>
    <definedName name="fn_K75_27_22102012" localSheetId="8">'Sec-4ChgInAQ-RecOfNPAs'!$E$106</definedName>
    <definedName name="fn_K76_35_22102012" localSheetId="8">'Sec-4ChgInAQ-RecOfNPAs'!$E$107</definedName>
    <definedName name="fn_K79_39_22102012" localSheetId="8">'Sec-4ChgInAQ-RecOfNPAs'!$E$110</definedName>
    <definedName name="fn_K81_31_22102012" localSheetId="8">'Sec-4ChgInAQ-RecOfNPAs'!$E$112</definedName>
    <definedName name="fn_K82_43_22102012" localSheetId="8">'Sec-4ChgInAQ-RecOfNPAs'!$E$113</definedName>
    <definedName name="fn_K83_47_22102012" localSheetId="8">'Sec-4ChgInAQ-RecOfNPAs'!$E$114</definedName>
    <definedName name="fn_K84_51_22102012" localSheetId="8">'Sec-4ChgInAQ-RecOfNPAs'!$E$115</definedName>
    <definedName name="fn_K85_55_22102012" localSheetId="8">'Sec-4ChgInAQ-RecOfNPAs'!$E$116</definedName>
    <definedName name="fn_K86_59_22102012" localSheetId="8">'Sec-4ChgInAQ-RecOfNPAs'!$E$117</definedName>
    <definedName name="fn_K92_71_23102012" localSheetId="8">'Sec-4ChgInAQ-RecOfNPAs'!$E$123</definedName>
    <definedName name="fn_K93_63_22102012" localSheetId="8">'Sec-4ChgInAQ-RecOfNPAs'!$E$124</definedName>
    <definedName name="fn_K94_67_22102012" localSheetId="8">'Sec-4ChgInAQ-RecOfNPAs'!$E$125</definedName>
    <definedName name="fn_K97_75_23102012" localSheetId="8">'Sec-4ChgInAQ-RecOfNPAs'!$E$128</definedName>
    <definedName name="fn_L11_11_06092012" localSheetId="8">'Sec-4ChgInAQ-RecOfNPAs'!$L$16</definedName>
    <definedName name="fn_L11_4_19102012" localSheetId="7">'Sec-3-RestAdv'!$L$14</definedName>
    <definedName name="fn_L12_14_06092012" localSheetId="8">'Sec-4ChgInAQ-RecOfNPAs'!$L$17</definedName>
    <definedName name="fn_L12_14_07092012" localSheetId="12">'Sec-7-ExportCredit'!$P$13</definedName>
    <definedName name="fn_L12_44_19102012" localSheetId="7">'Sec-3-RestAdv'!$L$15</definedName>
    <definedName name="fn_L13_28_25102013" localSheetId="12">'Sec-7-ExportCredit'!$L$13</definedName>
    <definedName name="fn_L13_84_22102012" localSheetId="7">'Sec-3-RestAdv'!$L$16</definedName>
    <definedName name="fn_L14_20_07092012" localSheetId="12">'Sec-7-ExportCredit'!$P$15</definedName>
    <definedName name="fn_L14_5_19102012" localSheetId="7">'Sec-3-RestAdv'!$L$17</definedName>
    <definedName name="fn_L15_31_25102013" localSheetId="12">'Sec-7-ExportCredit'!$L$15</definedName>
    <definedName name="fn_L15_45_19102012" localSheetId="7">'Sec-3-RestAdv'!$L$18</definedName>
    <definedName name="fn_L16_85_22102012" localSheetId="7">'Sec-3-RestAdv'!$L$19</definedName>
    <definedName name="fn_L17_6_19102012" localSheetId="7">'Sec-3-RestAdv'!$L$20</definedName>
    <definedName name="fn_L18_46_19102012" localSheetId="7">'Sec-3-RestAdv'!$L$21</definedName>
    <definedName name="fn_L19_86_22102012" localSheetId="7">'Sec-3-RestAdv'!$L$22</definedName>
    <definedName name="fn_L20_7_19102012" localSheetId="7">'Sec-3-RestAdv'!$L$26</definedName>
    <definedName name="fn_L21_47_19102012" localSheetId="7">'Sec-3-RestAdv'!$L$27</definedName>
    <definedName name="fn_L22_130_26112012" localSheetId="7">'Sec-3-RestAdv'!$L$23</definedName>
    <definedName name="fn_L22_87_22102012" localSheetId="7">'Sec-3-RestAdv'!$L$28</definedName>
    <definedName name="fn_L23_135_26112012" localSheetId="7">'Sec-3-RestAdv'!$L$24</definedName>
    <definedName name="fn_L231_6_25102013" localSheetId="14">'Sec-8_Part_A-SectoralCredit'!#REF!</definedName>
    <definedName name="fn_L24_143_26112012" localSheetId="7">'Sec-3-RestAdv'!$L$25</definedName>
    <definedName name="fn_M11_12_06092012" localSheetId="8">'Sec-4ChgInAQ-RecOfNPAs'!$M$16</definedName>
    <definedName name="fn_M11_12_19102012" localSheetId="7">'Sec-3-RestAdv'!$M$14</definedName>
    <definedName name="fn_M12_15_06092012" localSheetId="8">'Sec-4ChgInAQ-RecOfNPAs'!$M$17</definedName>
    <definedName name="fn_M12_15_07092012" localSheetId="12">'Sec-7-ExportCredit'!$Q$13</definedName>
    <definedName name="fn_M12_52_19102012" localSheetId="7">'Sec-3-RestAdv'!$M$15</definedName>
    <definedName name="fn_M13_100_22102012" localSheetId="7">'Sec-3-RestAdv'!$M$16</definedName>
    <definedName name="fn_M13_16_06092012" localSheetId="8">'Sec-4ChgInAQ-RecOfNPAs'!$M$18</definedName>
    <definedName name="fn_M14_13_19102012" localSheetId="7">'Sec-3-RestAdv'!$M$17</definedName>
    <definedName name="fn_M14_21_07092012" localSheetId="12">'Sec-7-ExportCredit'!$Q$15</definedName>
    <definedName name="fn_M15_53_19102012" localSheetId="7">'Sec-3-RestAdv'!$M$18</definedName>
    <definedName name="fn_M16_101_22102012" localSheetId="7">'Sec-3-RestAdv'!$M$19</definedName>
    <definedName name="fn_M17_14_19102012" localSheetId="7">'Sec-3-RestAdv'!$M$20</definedName>
    <definedName name="fn_M18_54_19102012" localSheetId="7">'Sec-3-RestAdv'!$M$21</definedName>
    <definedName name="fn_M19_102_22102012" localSheetId="7">'Sec-3-RestAdv'!$M$22</definedName>
    <definedName name="fn_M20_15_19102012" localSheetId="7">'Sec-3-RestAdv'!$M$26</definedName>
    <definedName name="fn_M21_55_19102012" localSheetId="7">'Sec-3-RestAdv'!$M$27</definedName>
    <definedName name="fn_M22_103_22102012" localSheetId="7">'Sec-3-RestAdv'!$M$28</definedName>
    <definedName name="fn_M22_123_23112012" localSheetId="7">'Sec-3-RestAdv'!$M$23</definedName>
    <definedName name="fn_M23_136_26112012" localSheetId="7">'Sec-3-RestAdv'!$M$24</definedName>
    <definedName name="fn_M231_7_25102013" localSheetId="14">'Sec-8_Part_A-SectoralCredit'!#REF!</definedName>
    <definedName name="fn_M24_142_26112012" localSheetId="7">'Sec-3-RestAdv'!$M$25</definedName>
    <definedName name="fn_N11_20_19102012" localSheetId="7">'Sec-3-RestAdv'!$N$14</definedName>
    <definedName name="fn_N11_21_06092012" localSheetId="8">'Sec-4ChgInAQ-RecOfNPAs'!$N$16</definedName>
    <definedName name="fn_N12_16_07092012" localSheetId="12">'Sec-7-ExportCredit'!$R$13</definedName>
    <definedName name="fn_N12_22_06092012" localSheetId="8">'Sec-4ChgInAQ-RecOfNPAs'!$N$17</definedName>
    <definedName name="fn_N12_60_22102012" localSheetId="7">'Sec-3-RestAdv'!$N$15</definedName>
    <definedName name="fn_N13_23_06092012" localSheetId="8">'Sec-4ChgInAQ-RecOfNPAs'!$N$18</definedName>
    <definedName name="fn_N13_96_22102012" localSheetId="7">'Sec-3-RestAdv'!$N$16</definedName>
    <definedName name="fn_N14_21_19102012" localSheetId="7">'Sec-3-RestAdv'!$N$17</definedName>
    <definedName name="fn_N14_22_07092012" localSheetId="12">'Sec-7-ExportCredit'!$R$15</definedName>
    <definedName name="fn_N15_61_22102012" localSheetId="7">'Sec-3-RestAdv'!$N$18</definedName>
    <definedName name="fn_N16_97_22102012" localSheetId="7">'Sec-3-RestAdv'!$N$19</definedName>
    <definedName name="fn_N17_22_19102012" localSheetId="7">'Sec-3-RestAdv'!$N$20</definedName>
    <definedName name="fn_N18_62_22102012" localSheetId="7">'Sec-3-RestAdv'!$N$21</definedName>
    <definedName name="fn_N19_98_22102012" localSheetId="7">'Sec-3-RestAdv'!$N$22</definedName>
    <definedName name="fn_N20_23_19102012" localSheetId="7">'Sec-3-RestAdv'!$N$26</definedName>
    <definedName name="fn_N21_63_22102012" localSheetId="7">'Sec-3-RestAdv'!$N$27</definedName>
    <definedName name="fn_N22_125_23112012" localSheetId="7">'Sec-3-RestAdv'!$N$23</definedName>
    <definedName name="fn_N22_99_22102012" localSheetId="7">'Sec-3-RestAdv'!$N$28</definedName>
    <definedName name="fn_N23_124_23112012" localSheetId="7">'Sec-3-RestAdv'!$N$24</definedName>
    <definedName name="fn_N231_8_25102013" localSheetId="14">'Sec-8_Part_A-SectoralCredit'!#REF!</definedName>
    <definedName name="fn_N24_139_26112012" localSheetId="7">'Sec-3-RestAdv'!$N$25</definedName>
    <definedName name="fn_O11_28_19102012" localSheetId="7">'Sec-3-RestAdv'!$O$14</definedName>
    <definedName name="fn_O12_17_07092012" localSheetId="12">'Sec-7-ExportCredit'!$S$13</definedName>
    <definedName name="fn_O12_64_22102012" localSheetId="7">'Sec-3-RestAdv'!$O$15</definedName>
    <definedName name="fn_O13_112_22102012" localSheetId="7">'Sec-3-RestAdv'!$O$16</definedName>
    <definedName name="fn_O13_32_25102013" localSheetId="12">'Sec-7-ExportCredit'!$O$13</definedName>
    <definedName name="fn_O14_23_07092012" localSheetId="12">'Sec-7-ExportCredit'!$S$15</definedName>
    <definedName name="fn_O14_29_19102012" localSheetId="7">'Sec-3-RestAdv'!$O$17</definedName>
    <definedName name="fn_O15_35_25102013" localSheetId="12">'Sec-7-ExportCredit'!$O$15</definedName>
    <definedName name="fn_O15_65_22102012" localSheetId="7">'Sec-3-RestAdv'!$O$18</definedName>
    <definedName name="fn_O16_113_22102012" localSheetId="7">'Sec-3-RestAdv'!$O$19</definedName>
    <definedName name="fn_O17_30_19102012" localSheetId="7">'Sec-3-RestAdv'!$O$20</definedName>
    <definedName name="fn_O18_66_22102012" localSheetId="7">'Sec-3-RestAdv'!$O$21</definedName>
    <definedName name="fn_O19_114_22102012" localSheetId="7">'Sec-3-RestAdv'!$O$22</definedName>
    <definedName name="fn_O20_31_19102012" localSheetId="7">'Sec-3-RestAdv'!$O$26</definedName>
    <definedName name="fn_O21_67_22102012" localSheetId="7">'Sec-3-RestAdv'!$O$27</definedName>
    <definedName name="fn_O22_115_22102012" localSheetId="7">'Sec-3-RestAdv'!$O$28</definedName>
    <definedName name="fn_O22_126_23112012" localSheetId="7">'Sec-3-RestAdv'!$O$23</definedName>
    <definedName name="fn_O23_134_26112012" localSheetId="7">'Sec-3-RestAdv'!$O$24</definedName>
    <definedName name="fn_O24_140_26112012" localSheetId="7">'Sec-3-RestAdv'!$O$25</definedName>
    <definedName name="fn_P11_34_19102012" localSheetId="7">'Sec-3-RestAdv'!$P$14</definedName>
    <definedName name="fn_P12_24_07092012" localSheetId="12">'Sec-7-ExportCredit'!$V$13</definedName>
    <definedName name="fn_P12_74_22102012" localSheetId="7">'Sec-3-RestAdv'!$P$15</definedName>
    <definedName name="fn_P13_110_22102012" localSheetId="7">'Sec-3-RestAdv'!$P$16</definedName>
    <definedName name="fn_P14_25_07092012" localSheetId="12">'Sec-7-ExportCredit'!$V$15</definedName>
    <definedName name="fn_P14_77_06112012" localSheetId="8">'Sec-4ChgInAQ-RecOfNPAs'!$N$19</definedName>
    <definedName name="fn_P20_35_19102012" localSheetId="7">'Sec-3-RestAdv'!$P$26</definedName>
    <definedName name="fn_P21_75_22102012" localSheetId="7">'Sec-3-RestAdv'!$P$27</definedName>
    <definedName name="fn_P22_111_22102012" localSheetId="7">'Sec-3-RestAdv'!$P$28</definedName>
    <definedName name="fn_Q11_38_19102012" localSheetId="7">'Sec-3-RestAdv'!$Q$14</definedName>
    <definedName name="fn_Q12_76_22102012" localSheetId="7">'Sec-3-RestAdv'!$Q$15</definedName>
    <definedName name="fn_Q13_118_22102012" localSheetId="7">'Sec-3-RestAdv'!$Q$16</definedName>
    <definedName name="fn_Q20_39_19102012" localSheetId="7">'Sec-3-RestAdv'!$Q$26</definedName>
    <definedName name="fn_Q21_77_22102012" localSheetId="7">'Sec-3-RestAdv'!$Q$27</definedName>
    <definedName name="fn_Q22_119_22102012" localSheetId="7">'Sec-3-RestAdv'!$Q$28</definedName>
    <definedName name="fn_R231_11_25102013" localSheetId="14">'Sec-8_Part_A-SectoralCredit'!#REF!</definedName>
    <definedName name="fn_S231_10_25102013" localSheetId="14">'Sec-8_Part_A-SectoralCredit'!#REF!</definedName>
    <definedName name="fn_T13_33_25102013" localSheetId="12">'Sec-7-ExportCredit'!$T$13</definedName>
    <definedName name="fn_T15_36_25102013" localSheetId="12">'Sec-7-ExportCredit'!$T$15</definedName>
    <definedName name="fn_T231_9_25102013" localSheetId="14">'Sec-8_Part_A-SectoralCredit'!#REF!</definedName>
    <definedName name="fn_U13_34_25102013" localSheetId="12">'Sec-7-ExportCredit'!$U$13</definedName>
    <definedName name="fn_U15_37_25102013" localSheetId="12">'Sec-7-ExportCredit'!$U$15</definedName>
    <definedName name="ScaleList">[1]StartUp!$L$1:$L$5</definedName>
    <definedName name="UnitList">[1]StartUp!$K$1:$K$171</definedName>
  </definedNames>
  <calcPr calcId="162913"/>
  <fileRecoveryPr autoRecover="0"/>
</workbook>
</file>

<file path=xl/calcChain.xml><?xml version="1.0" encoding="utf-8"?>
<calcChain xmlns="http://schemas.openxmlformats.org/spreadsheetml/2006/main">
  <c r="F84" i="30" l="1"/>
  <c r="E84" i="30"/>
  <c r="E70" i="30"/>
  <c r="M52" i="30"/>
  <c r="L52" i="30"/>
  <c r="K52" i="30"/>
  <c r="M51" i="30"/>
  <c r="L51" i="30"/>
  <c r="K51" i="30"/>
  <c r="M50" i="30"/>
  <c r="L50" i="30"/>
  <c r="K50" i="30"/>
  <c r="M49" i="30"/>
  <c r="L49" i="30"/>
  <c r="K49" i="30"/>
  <c r="M48" i="30"/>
  <c r="L48" i="30"/>
  <c r="K48" i="30"/>
  <c r="M47" i="30"/>
  <c r="L47" i="30"/>
  <c r="K47" i="30"/>
  <c r="M46" i="30"/>
  <c r="L46" i="30"/>
  <c r="K46" i="30"/>
  <c r="P28" i="16" a="1"/>
  <c r="P28" i="16" s="1"/>
  <c r="O28" i="16" a="1"/>
  <c r="O28" i="16" s="1"/>
  <c r="N28" i="16" a="1"/>
  <c r="N28" i="16" s="1"/>
  <c r="M28" i="16" a="1"/>
  <c r="M28" i="16" s="1"/>
  <c r="Q28" i="16" s="1"/>
  <c r="L28" i="16" a="1"/>
  <c r="L28" i="16" s="1"/>
  <c r="J28" i="16" a="1"/>
  <c r="J28" i="16" s="1"/>
  <c r="I28" i="16" a="1"/>
  <c r="I28" i="16" s="1"/>
  <c r="H28" i="16" a="1"/>
  <c r="H28" i="16" s="1"/>
  <c r="G28" i="16" a="1"/>
  <c r="G28" i="16" s="1"/>
  <c r="P27" i="16" a="1"/>
  <c r="P27" i="16"/>
  <c r="O27" i="16" a="1"/>
  <c r="O27" i="16"/>
  <c r="N27" i="16" a="1"/>
  <c r="N27" i="16" s="1"/>
  <c r="M27" i="16" a="1"/>
  <c r="M27" i="16"/>
  <c r="Q27" i="16" s="1"/>
  <c r="L27" i="16" a="1"/>
  <c r="L27" i="16" s="1"/>
  <c r="J27" i="16" a="1"/>
  <c r="J27" i="16" s="1"/>
  <c r="I27" i="16" a="1"/>
  <c r="I27" i="16"/>
  <c r="H27" i="16" a="1"/>
  <c r="H27" i="16" s="1"/>
  <c r="G27" i="16" a="1"/>
  <c r="G27" i="16"/>
  <c r="P26" i="16" a="1"/>
  <c r="P26" i="16" s="1"/>
  <c r="O26" i="16" a="1"/>
  <c r="O26" i="16"/>
  <c r="N26" i="16" a="1"/>
  <c r="N26" i="16" s="1"/>
  <c r="M26" i="16" a="1"/>
  <c r="M26" i="16"/>
  <c r="Q26" i="16" s="1"/>
  <c r="L26" i="16" a="1"/>
  <c r="L26" i="16" s="1"/>
  <c r="J26" i="16" a="1"/>
  <c r="J26" i="16" s="1"/>
  <c r="I26" i="16" a="1"/>
  <c r="I26" i="16" s="1"/>
  <c r="H26" i="16" a="1"/>
  <c r="H26" i="16" s="1"/>
  <c r="G26" i="16" a="1"/>
  <c r="G26" i="16"/>
  <c r="P25" i="16" a="1"/>
  <c r="P25" i="16"/>
  <c r="O25" i="16" a="1"/>
  <c r="O25" i="16" s="1"/>
  <c r="O29" i="16" s="1" a="1"/>
  <c r="O29" i="16" s="1"/>
  <c r="N25" i="16" a="1"/>
  <c r="N25" i="16" s="1"/>
  <c r="N29" i="16" s="1" a="1"/>
  <c r="N29" i="16" s="1"/>
  <c r="M25" i="16" a="1"/>
  <c r="M25" i="16"/>
  <c r="Q25" i="16" s="1"/>
  <c r="L25" i="16" a="1"/>
  <c r="L25" i="16"/>
  <c r="J25" i="16" a="1"/>
  <c r="J25" i="16"/>
  <c r="J29" i="16" s="1" a="1"/>
  <c r="J29" i="16" s="1"/>
  <c r="I25" i="16" a="1"/>
  <c r="I25" i="16" s="1"/>
  <c r="I29" i="16" s="1" a="1"/>
  <c r="I29" i="16" s="1"/>
  <c r="H25" i="16" a="1"/>
  <c r="H25" i="16" s="1"/>
  <c r="H29" i="16" s="1" a="1"/>
  <c r="H29" i="16" s="1"/>
  <c r="G25" i="16" a="1"/>
  <c r="G25" i="16"/>
  <c r="G29" i="16" s="1" a="1"/>
  <c r="G29" i="16" s="1"/>
  <c r="P16" i="16" a="1"/>
  <c r="P16" i="16"/>
  <c r="O16" i="16" a="1"/>
  <c r="O16" i="16" s="1"/>
  <c r="N16" i="16" a="1"/>
  <c r="N16" i="16" s="1"/>
  <c r="M16" i="16" a="1"/>
  <c r="M16" i="16"/>
  <c r="Q16" i="16" s="1"/>
  <c r="L16" i="16" a="1"/>
  <c r="L16" i="16"/>
  <c r="J16" i="16" a="1"/>
  <c r="J16" i="16"/>
  <c r="I16" i="16" a="1"/>
  <c r="I16" i="16" s="1"/>
  <c r="H16" i="16" a="1"/>
  <c r="H16" i="16" s="1"/>
  <c r="G16" i="16" a="1"/>
  <c r="G16" i="16"/>
  <c r="Q15" i="16"/>
  <c r="K15" i="16" a="1"/>
  <c r="K15" i="16"/>
  <c r="K28" i="16" s="1" a="1"/>
  <c r="K28" i="16" s="1"/>
  <c r="Q14" i="16"/>
  <c r="K14" i="16" a="1"/>
  <c r="K14" i="16"/>
  <c r="K27" i="16" s="1" a="1"/>
  <c r="K27" i="16" s="1"/>
  <c r="Q13" i="16"/>
  <c r="K13" i="16" a="1"/>
  <c r="K13" i="16"/>
  <c r="K26" i="16" s="1" a="1"/>
  <c r="K26" i="16" s="1"/>
  <c r="Q12" i="16"/>
  <c r="K12" i="16" a="1"/>
  <c r="K12" i="16" s="1"/>
  <c r="K25" i="16" s="1" a="1"/>
  <c r="K25" i="16" s="1"/>
  <c r="K29" i="16" s="1" a="1"/>
  <c r="K29" i="16" s="1"/>
  <c r="G33" i="15" a="1"/>
  <c r="G33" i="15"/>
  <c r="G32" i="15" a="1"/>
  <c r="G32" i="15" s="1"/>
  <c r="G31" i="15" a="1"/>
  <c r="G31" i="15"/>
  <c r="M30" i="15" a="1"/>
  <c r="M30" i="15" s="1"/>
  <c r="L30" i="15" a="1"/>
  <c r="L30" i="15" s="1"/>
  <c r="K30" i="15" a="1"/>
  <c r="K30" i="15" s="1"/>
  <c r="J30" i="15" a="1"/>
  <c r="J30" i="15"/>
  <c r="I30" i="15" a="1"/>
  <c r="I30" i="15" s="1"/>
  <c r="H30" i="15" a="1"/>
  <c r="H30" i="15"/>
  <c r="F30" i="15" a="1"/>
  <c r="F30" i="15" s="1"/>
  <c r="E30" i="15" a="1"/>
  <c r="E30" i="15" s="1"/>
  <c r="G29" i="15" a="1"/>
  <c r="G29" i="15"/>
  <c r="G28" i="15" a="1"/>
  <c r="G28" i="15" s="1"/>
  <c r="G27" i="15" a="1"/>
  <c r="G27" i="15"/>
  <c r="M26" i="15" a="1"/>
  <c r="M26" i="15" s="1"/>
  <c r="L26" i="15" a="1"/>
  <c r="L26" i="15" s="1"/>
  <c r="K26" i="15" a="1"/>
  <c r="K26" i="15" s="1"/>
  <c r="K25" i="15" s="1" a="1"/>
  <c r="J26" i="15" a="1"/>
  <c r="J26" i="15"/>
  <c r="I26" i="15" a="1"/>
  <c r="I26" i="15" s="1"/>
  <c r="I25" i="15" s="1" a="1"/>
  <c r="I25" i="15" s="1"/>
  <c r="H26" i="15" a="1"/>
  <c r="H26" i="15"/>
  <c r="F26" i="15" a="1"/>
  <c r="F26" i="15" s="1"/>
  <c r="E26" i="15" a="1"/>
  <c r="E26" i="15" s="1"/>
  <c r="K25" i="15"/>
  <c r="J25" i="15" a="1"/>
  <c r="J25" i="15" s="1"/>
  <c r="G24" i="15" a="1"/>
  <c r="G24" i="15" s="1"/>
  <c r="G22" i="15" a="1"/>
  <c r="G22" i="15" s="1"/>
  <c r="G21" i="15" a="1"/>
  <c r="G21" i="15" s="1"/>
  <c r="G20" i="15" a="1"/>
  <c r="G20" i="15"/>
  <c r="M19" i="15" a="1"/>
  <c r="M19" i="15" s="1"/>
  <c r="L19" i="15" a="1"/>
  <c r="L19" i="15"/>
  <c r="K19" i="15" a="1"/>
  <c r="K19" i="15" s="1"/>
  <c r="J19" i="15" a="1"/>
  <c r="J19" i="15" s="1"/>
  <c r="I19" i="15" a="1"/>
  <c r="I19" i="15" s="1"/>
  <c r="H19" i="15" a="1"/>
  <c r="H19" i="15"/>
  <c r="F19" i="15" a="1"/>
  <c r="F19" i="15"/>
  <c r="E19" i="15" a="1"/>
  <c r="E19" i="15" s="1"/>
  <c r="G18" i="15" a="1"/>
  <c r="G18" i="15" s="1"/>
  <c r="G17" i="15" a="1"/>
  <c r="G17" i="15" s="1"/>
  <c r="G16" i="15" a="1"/>
  <c r="G16" i="15" s="1"/>
  <c r="M15" i="15" a="1"/>
  <c r="M15" i="15" s="1"/>
  <c r="L15" i="15" a="1"/>
  <c r="L15" i="15"/>
  <c r="L14" i="15" s="1" a="1"/>
  <c r="L14" i="15" s="1"/>
  <c r="K15" i="15" a="1"/>
  <c r="K15" i="15" s="1"/>
  <c r="J15" i="15" a="1"/>
  <c r="J15" i="15" s="1"/>
  <c r="J14" i="15" s="1" a="1"/>
  <c r="J14" i="15" s="1"/>
  <c r="I15" i="15" a="1"/>
  <c r="I15" i="15" s="1"/>
  <c r="H15" i="15" a="1"/>
  <c r="H15" i="15" s="1"/>
  <c r="F15" i="15" a="1"/>
  <c r="F15" i="15"/>
  <c r="F14" i="15" s="1" a="1"/>
  <c r="F14" i="15" s="1"/>
  <c r="E15" i="15" a="1"/>
  <c r="E15" i="15" s="1"/>
  <c r="G13" i="15" a="1"/>
  <c r="G13" i="15" s="1"/>
  <c r="N232" i="14" a="1"/>
  <c r="N232" i="14" s="1"/>
  <c r="M232" i="14" a="1"/>
  <c r="M232" i="14" s="1"/>
  <c r="L232" i="14" a="1"/>
  <c r="L232" i="14"/>
  <c r="K232" i="14" a="1"/>
  <c r="K232" i="14" s="1"/>
  <c r="J232" i="14" a="1"/>
  <c r="J232" i="14" s="1"/>
  <c r="I232" i="14" a="1"/>
  <c r="I232" i="14" s="1"/>
  <c r="H232" i="14" a="1"/>
  <c r="H232" i="14" s="1"/>
  <c r="G232" i="14" a="1"/>
  <c r="G232" i="14" s="1"/>
  <c r="F232" i="14" a="1"/>
  <c r="F232" i="14"/>
  <c r="E232" i="14" a="1"/>
  <c r="E232" i="14" s="1"/>
  <c r="H230" i="14"/>
  <c r="N229" i="14" a="1"/>
  <c r="N229" i="14" s="1"/>
  <c r="M229" i="14" a="1"/>
  <c r="M229" i="14" s="1"/>
  <c r="L229" i="14" a="1"/>
  <c r="L229" i="14"/>
  <c r="K229" i="14" a="1"/>
  <c r="K229" i="14" s="1"/>
  <c r="J229" i="14" a="1"/>
  <c r="J229" i="14" s="1"/>
  <c r="I229" i="14" a="1"/>
  <c r="I229" i="14" s="1"/>
  <c r="H229" i="14" a="1"/>
  <c r="H229" i="14" s="1"/>
  <c r="G229" i="14" a="1"/>
  <c r="G229" i="14" s="1"/>
  <c r="F229" i="14" a="1"/>
  <c r="F229" i="14"/>
  <c r="E229" i="14" a="1"/>
  <c r="E229" i="14" s="1"/>
  <c r="N228" i="14" a="1"/>
  <c r="N228" i="14" s="1"/>
  <c r="M228" i="14" a="1"/>
  <c r="M228" i="14" s="1"/>
  <c r="L228" i="14" a="1"/>
  <c r="L228" i="14" s="1"/>
  <c r="K228" i="14" a="1"/>
  <c r="K228" i="14" s="1"/>
  <c r="J228" i="14" a="1"/>
  <c r="J228" i="14"/>
  <c r="I228" i="14" a="1"/>
  <c r="I228" i="14" s="1"/>
  <c r="H228" i="14" a="1"/>
  <c r="H228" i="14" s="1"/>
  <c r="G228" i="14" a="1"/>
  <c r="G228" i="14" s="1"/>
  <c r="F228" i="14" a="1"/>
  <c r="F228" i="14" s="1"/>
  <c r="E228" i="14" a="1"/>
  <c r="E228" i="14" s="1"/>
  <c r="N225" i="14" a="1"/>
  <c r="N225" i="14" s="1"/>
  <c r="M225" i="14" a="1"/>
  <c r="M225" i="14" s="1"/>
  <c r="L225" i="14" a="1"/>
  <c r="L225" i="14" s="1"/>
  <c r="K225" i="14" a="1"/>
  <c r="K225" i="14" s="1"/>
  <c r="J225" i="14" a="1"/>
  <c r="J225" i="14"/>
  <c r="I225" i="14" a="1"/>
  <c r="I225" i="14" s="1"/>
  <c r="H225" i="14" a="1"/>
  <c r="H225" i="14" s="1"/>
  <c r="G225" i="14" a="1"/>
  <c r="G225" i="14" s="1"/>
  <c r="F225" i="14" a="1"/>
  <c r="F225" i="14" s="1"/>
  <c r="E225" i="14" a="1"/>
  <c r="E225" i="14" s="1"/>
  <c r="N224" i="14" a="1"/>
  <c r="N224" i="14"/>
  <c r="M224" i="14" a="1"/>
  <c r="M224" i="14" s="1"/>
  <c r="L224" i="14" a="1"/>
  <c r="L224" i="14" s="1"/>
  <c r="K224" i="14" a="1"/>
  <c r="K224" i="14" s="1"/>
  <c r="J224" i="14" a="1"/>
  <c r="J224" i="14" s="1"/>
  <c r="I224" i="14" a="1"/>
  <c r="I224" i="14" s="1"/>
  <c r="H224" i="14" a="1"/>
  <c r="H224" i="14"/>
  <c r="G224" i="14" a="1"/>
  <c r="G224" i="14" s="1"/>
  <c r="F224" i="14" a="1"/>
  <c r="F224" i="14" s="1"/>
  <c r="E224" i="14" a="1"/>
  <c r="E224" i="14" s="1"/>
  <c r="N219" i="14"/>
  <c r="M219" i="14"/>
  <c r="L219" i="14"/>
  <c r="K219" i="14"/>
  <c r="J219" i="14"/>
  <c r="I219" i="14"/>
  <c r="H219" i="14"/>
  <c r="G219" i="14"/>
  <c r="F219" i="14"/>
  <c r="E219" i="14"/>
  <c r="N218" i="14"/>
  <c r="M218" i="14"/>
  <c r="L218" i="14"/>
  <c r="K218" i="14"/>
  <c r="J218" i="14"/>
  <c r="I218" i="14"/>
  <c r="H218" i="14"/>
  <c r="G218" i="14"/>
  <c r="F218" i="14"/>
  <c r="E218" i="14"/>
  <c r="N208" i="14"/>
  <c r="M208" i="14"/>
  <c r="L208" i="14"/>
  <c r="K208" i="14"/>
  <c r="J208" i="14"/>
  <c r="I208" i="14"/>
  <c r="H208" i="14"/>
  <c r="G208" i="14"/>
  <c r="F208" i="14"/>
  <c r="E208" i="14"/>
  <c r="N207" i="14"/>
  <c r="M207" i="14"/>
  <c r="L207" i="14"/>
  <c r="K207" i="14"/>
  <c r="J207" i="14"/>
  <c r="I207" i="14"/>
  <c r="H207" i="14"/>
  <c r="G207" i="14"/>
  <c r="F207" i="14"/>
  <c r="E207" i="14"/>
  <c r="N198" i="14" a="1"/>
  <c r="N198" i="14"/>
  <c r="N196" i="14" s="1" a="1"/>
  <c r="N196" i="14" s="1"/>
  <c r="M198" i="14" a="1"/>
  <c r="M198" i="14" s="1"/>
  <c r="M196" i="14" s="1" a="1"/>
  <c r="M196" i="14" s="1"/>
  <c r="L198" i="14" a="1"/>
  <c r="L198" i="14" s="1"/>
  <c r="L196" i="14" s="1" a="1"/>
  <c r="K198" i="14" a="1"/>
  <c r="K198" i="14" s="1"/>
  <c r="K196" i="14" s="1" a="1"/>
  <c r="K196" i="14" s="1"/>
  <c r="J198" i="14" a="1"/>
  <c r="J198" i="14" s="1"/>
  <c r="J196" i="14" s="1" a="1"/>
  <c r="J196" i="14" s="1"/>
  <c r="I198" i="14" a="1"/>
  <c r="I198" i="14" s="1"/>
  <c r="I196" i="14" s="1" a="1"/>
  <c r="I196" i="14" s="1"/>
  <c r="H198" i="14" a="1"/>
  <c r="H198" i="14"/>
  <c r="H196" i="14" s="1" a="1"/>
  <c r="H196" i="14" s="1"/>
  <c r="G198" i="14" a="1"/>
  <c r="G198" i="14" s="1"/>
  <c r="G196" i="14" s="1" a="1"/>
  <c r="G196" i="14" s="1"/>
  <c r="F198" i="14" a="1"/>
  <c r="F198" i="14" s="1"/>
  <c r="F196" i="14" s="1" a="1"/>
  <c r="F196" i="14" s="1"/>
  <c r="E198" i="14" a="1"/>
  <c r="E198" i="14" s="1"/>
  <c r="E196" i="14" s="1" a="1"/>
  <c r="E196" i="14" s="1"/>
  <c r="L196" i="14"/>
  <c r="N194" i="14"/>
  <c r="M194" i="14"/>
  <c r="L194" i="14"/>
  <c r="K194" i="14"/>
  <c r="J194" i="14"/>
  <c r="I194" i="14"/>
  <c r="H194" i="14"/>
  <c r="G194" i="14"/>
  <c r="F194" i="14"/>
  <c r="E194" i="14"/>
  <c r="N193" i="14"/>
  <c r="M193" i="14"/>
  <c r="L193" i="14"/>
  <c r="K193" i="14"/>
  <c r="J193" i="14"/>
  <c r="I193" i="14"/>
  <c r="H193" i="14"/>
  <c r="G193" i="14"/>
  <c r="F193" i="14"/>
  <c r="E193" i="14"/>
  <c r="N182" i="14"/>
  <c r="M182" i="14"/>
  <c r="L182" i="14"/>
  <c r="K182" i="14"/>
  <c r="J182" i="14"/>
  <c r="I182" i="14"/>
  <c r="H182" i="14"/>
  <c r="G182" i="14"/>
  <c r="F182" i="14"/>
  <c r="E182" i="14"/>
  <c r="N181" i="14"/>
  <c r="M181" i="14"/>
  <c r="L181" i="14"/>
  <c r="K181" i="14"/>
  <c r="J181" i="14"/>
  <c r="I181" i="14"/>
  <c r="H181" i="14"/>
  <c r="G181" i="14"/>
  <c r="F181" i="14"/>
  <c r="E181" i="14"/>
  <c r="N173" i="14" a="1"/>
  <c r="N173" i="14" s="1"/>
  <c r="M173" i="14" a="1"/>
  <c r="M173" i="14" s="1"/>
  <c r="L173" i="14" a="1"/>
  <c r="L173" i="14"/>
  <c r="K173" i="14" a="1"/>
  <c r="K173" i="14" s="1"/>
  <c r="J173" i="14" a="1"/>
  <c r="J173" i="14" s="1"/>
  <c r="I173" i="14" a="1"/>
  <c r="I173" i="14" s="1"/>
  <c r="H173" i="14" a="1"/>
  <c r="H173" i="14" s="1"/>
  <c r="G173" i="14" a="1"/>
  <c r="G173" i="14" s="1"/>
  <c r="F173" i="14" a="1"/>
  <c r="F173" i="14"/>
  <c r="E173" i="14" a="1"/>
  <c r="E173" i="14" s="1"/>
  <c r="N170" i="14" a="1"/>
  <c r="N170" i="14" s="1"/>
  <c r="M170" i="14" a="1"/>
  <c r="M170" i="14" s="1"/>
  <c r="L170" i="14" a="1"/>
  <c r="L170" i="14" s="1"/>
  <c r="K170" i="14" a="1"/>
  <c r="K170" i="14" s="1"/>
  <c r="J170" i="14" a="1"/>
  <c r="J170" i="14"/>
  <c r="I170" i="14" a="1"/>
  <c r="I170" i="14" s="1"/>
  <c r="H170" i="14" a="1"/>
  <c r="H170" i="14" s="1"/>
  <c r="G170" i="14" a="1"/>
  <c r="G170" i="14" s="1"/>
  <c r="F170" i="14" a="1"/>
  <c r="F170" i="14" s="1"/>
  <c r="E170" i="14" a="1"/>
  <c r="E170" i="14" s="1"/>
  <c r="N165" i="14"/>
  <c r="M165" i="14"/>
  <c r="L165" i="14"/>
  <c r="K165" i="14"/>
  <c r="J165" i="14"/>
  <c r="I165" i="14"/>
  <c r="H165" i="14"/>
  <c r="G165" i="14"/>
  <c r="F165" i="14"/>
  <c r="E165" i="14"/>
  <c r="N164" i="14"/>
  <c r="M164" i="14"/>
  <c r="L164" i="14"/>
  <c r="K164" i="14"/>
  <c r="J164" i="14"/>
  <c r="I164" i="14"/>
  <c r="H164" i="14"/>
  <c r="G164" i="14"/>
  <c r="F164" i="14"/>
  <c r="E164" i="14"/>
  <c r="N153" i="14"/>
  <c r="M153" i="14"/>
  <c r="L153" i="14"/>
  <c r="K153" i="14"/>
  <c r="J153" i="14"/>
  <c r="I153" i="14"/>
  <c r="H153" i="14"/>
  <c r="G153" i="14"/>
  <c r="F153" i="14"/>
  <c r="E153" i="14"/>
  <c r="N152" i="14"/>
  <c r="M152" i="14"/>
  <c r="L152" i="14"/>
  <c r="K152" i="14"/>
  <c r="J152" i="14"/>
  <c r="I152" i="14"/>
  <c r="H152" i="14"/>
  <c r="G152" i="14"/>
  <c r="F152" i="14"/>
  <c r="E152" i="14"/>
  <c r="N144" i="14" a="1"/>
  <c r="N144" i="14" s="1"/>
  <c r="M144" i="14" a="1"/>
  <c r="M144" i="14" s="1"/>
  <c r="L144" i="14" a="1"/>
  <c r="L144" i="14"/>
  <c r="K144" i="14" a="1"/>
  <c r="K144" i="14" s="1"/>
  <c r="J144" i="14" a="1"/>
  <c r="J144" i="14" s="1"/>
  <c r="I144" i="14" a="1"/>
  <c r="I144" i="14" s="1"/>
  <c r="H144" i="14" a="1"/>
  <c r="H144" i="14" s="1"/>
  <c r="G144" i="14" a="1"/>
  <c r="G144" i="14" s="1"/>
  <c r="F144" i="14" a="1"/>
  <c r="F144" i="14"/>
  <c r="E144" i="14" a="1"/>
  <c r="E144" i="14" s="1"/>
  <c r="N140" i="14"/>
  <c r="M140" i="14"/>
  <c r="L140" i="14"/>
  <c r="K140" i="14"/>
  <c r="J140" i="14"/>
  <c r="I140" i="14"/>
  <c r="H140" i="14"/>
  <c r="G140" i="14"/>
  <c r="F140" i="14"/>
  <c r="E140" i="14"/>
  <c r="N139" i="14"/>
  <c r="M139" i="14"/>
  <c r="L139" i="14"/>
  <c r="K139" i="14"/>
  <c r="J139" i="14"/>
  <c r="I139" i="14"/>
  <c r="H139" i="14"/>
  <c r="G139" i="14"/>
  <c r="F139" i="14"/>
  <c r="E139" i="14"/>
  <c r="N128" i="14"/>
  <c r="M128" i="14"/>
  <c r="L128" i="14"/>
  <c r="K128" i="14"/>
  <c r="J128" i="14"/>
  <c r="I128" i="14"/>
  <c r="H128" i="14"/>
  <c r="G128" i="14"/>
  <c r="F128" i="14"/>
  <c r="E128" i="14"/>
  <c r="N127" i="14"/>
  <c r="M127" i="14"/>
  <c r="L127" i="14"/>
  <c r="K127" i="14"/>
  <c r="J127" i="14"/>
  <c r="I127" i="14"/>
  <c r="H127" i="14"/>
  <c r="G127" i="14"/>
  <c r="F127" i="14"/>
  <c r="E127" i="14"/>
  <c r="N118" i="14" a="1"/>
  <c r="N118" i="14" s="1"/>
  <c r="N230" i="14" s="1" a="1"/>
  <c r="N230" i="14" s="1"/>
  <c r="M118" i="14" a="1"/>
  <c r="M118" i="14" s="1"/>
  <c r="M230" i="14" s="1" a="1"/>
  <c r="M230" i="14" s="1"/>
  <c r="L118" i="14" a="1"/>
  <c r="L118" i="14" s="1"/>
  <c r="K118" i="14" a="1"/>
  <c r="K118" i="14" s="1"/>
  <c r="J118" i="14" a="1"/>
  <c r="J118" i="14"/>
  <c r="J230" i="14" s="1" a="1"/>
  <c r="J230" i="14" s="1"/>
  <c r="I118" i="14" a="1"/>
  <c r="I118" i="14" s="1"/>
  <c r="I230" i="14" s="1" a="1"/>
  <c r="I230" i="14" s="1"/>
  <c r="H118" i="14" a="1"/>
  <c r="H118" i="14" s="1"/>
  <c r="H230" i="14" s="1" a="1"/>
  <c r="G118" i="14" a="1"/>
  <c r="G118" i="14" s="1"/>
  <c r="G230" i="14" s="1" a="1"/>
  <c r="G230" i="14" s="1"/>
  <c r="F118" i="14" a="1"/>
  <c r="F118" i="14" s="1"/>
  <c r="F230" i="14" s="1" a="1"/>
  <c r="F230" i="14" s="1"/>
  <c r="E118" i="14" a="1"/>
  <c r="E118" i="14" s="1"/>
  <c r="E230" i="14" s="1" a="1"/>
  <c r="E230" i="14" s="1"/>
  <c r="N115" i="14" a="1"/>
  <c r="N115" i="14"/>
  <c r="N226" i="14" s="1" a="1"/>
  <c r="N226" i="14" s="1"/>
  <c r="M115" i="14" a="1"/>
  <c r="M115" i="14" s="1"/>
  <c r="M226" i="14" s="1" a="1"/>
  <c r="M226" i="14" s="1"/>
  <c r="L115" i="14" a="1"/>
  <c r="L115" i="14" s="1"/>
  <c r="L226" i="14" s="1" a="1"/>
  <c r="L226" i="14" s="1"/>
  <c r="K115" i="14" a="1"/>
  <c r="K115" i="14" s="1"/>
  <c r="K226" i="14" s="1" a="1"/>
  <c r="K226" i="14" s="1"/>
  <c r="J115" i="14" a="1"/>
  <c r="J115" i="14" s="1"/>
  <c r="J226" i="14" s="1" a="1"/>
  <c r="J226" i="14" s="1"/>
  <c r="I115" i="14" a="1"/>
  <c r="I115" i="14" s="1"/>
  <c r="I226" i="14" s="1" a="1"/>
  <c r="I226" i="14" s="1"/>
  <c r="H115" i="14" a="1"/>
  <c r="H115" i="14"/>
  <c r="H226" i="14" s="1" a="1"/>
  <c r="H226" i="14" s="1"/>
  <c r="G115" i="14" a="1"/>
  <c r="G115" i="14" s="1"/>
  <c r="G226" i="14" s="1" a="1"/>
  <c r="G226" i="14" s="1"/>
  <c r="F115" i="14" a="1"/>
  <c r="F115" i="14" s="1"/>
  <c r="F226" i="14" s="1" a="1"/>
  <c r="F226" i="14" s="1"/>
  <c r="E115" i="14" a="1"/>
  <c r="E115" i="14" s="1"/>
  <c r="E226" i="14" s="1" a="1"/>
  <c r="E226" i="14" s="1"/>
  <c r="N112" i="14" a="1"/>
  <c r="N112" i="14" s="1"/>
  <c r="M112" i="14" a="1"/>
  <c r="M112" i="14" s="1"/>
  <c r="L112" i="14" a="1"/>
  <c r="L112" i="14"/>
  <c r="K112" i="14" a="1"/>
  <c r="K112" i="14" s="1"/>
  <c r="K223" i="14" s="1" a="1"/>
  <c r="K223" i="14" s="1"/>
  <c r="J112" i="14" a="1"/>
  <c r="J112" i="14" s="1"/>
  <c r="I112" i="14" a="1"/>
  <c r="I112" i="14" s="1"/>
  <c r="H112" i="14" a="1"/>
  <c r="H112" i="14" s="1"/>
  <c r="G112" i="14" a="1"/>
  <c r="G112" i="14" s="1"/>
  <c r="F112" i="14" a="1"/>
  <c r="F112" i="14"/>
  <c r="E112" i="14" a="1"/>
  <c r="E112" i="14" s="1"/>
  <c r="E223" i="14" s="1" a="1"/>
  <c r="E223" i="14" s="1"/>
  <c r="K111" i="14" a="1"/>
  <c r="K111" i="14" s="1"/>
  <c r="N105" i="14"/>
  <c r="M105" i="14"/>
  <c r="L105" i="14"/>
  <c r="K105" i="14"/>
  <c r="J105" i="14"/>
  <c r="I105" i="14"/>
  <c r="H105" i="14"/>
  <c r="G105" i="14"/>
  <c r="F105" i="14"/>
  <c r="E105" i="14"/>
  <c r="N104" i="14"/>
  <c r="M104" i="14"/>
  <c r="L104" i="14"/>
  <c r="K104" i="14"/>
  <c r="J104" i="14"/>
  <c r="I104" i="14"/>
  <c r="H104" i="14"/>
  <c r="G104" i="14"/>
  <c r="F104" i="14"/>
  <c r="E104" i="14"/>
  <c r="J74" i="14" a="1"/>
  <c r="J74" i="14" s="1"/>
  <c r="I74" i="14" a="1"/>
  <c r="I74" i="14" s="1"/>
  <c r="H74" i="14" a="1"/>
  <c r="H74" i="14" s="1"/>
  <c r="G74" i="14" a="1"/>
  <c r="G74" i="14" s="1"/>
  <c r="F74" i="14" a="1"/>
  <c r="F74" i="14" s="1"/>
  <c r="E74" i="14" a="1"/>
  <c r="E74" i="14" s="1"/>
  <c r="E92" i="14" s="1" a="1"/>
  <c r="E92" i="14" s="1"/>
  <c r="J70" i="14" a="1"/>
  <c r="J70" i="14" s="1"/>
  <c r="I70" i="14" a="1"/>
  <c r="I70" i="14" s="1"/>
  <c r="I92" i="14" s="1" a="1"/>
  <c r="I92" i="14" s="1"/>
  <c r="H70" i="14" a="1"/>
  <c r="H70" i="14" s="1"/>
  <c r="H92" i="14" s="1" a="1"/>
  <c r="H92" i="14" s="1"/>
  <c r="G70" i="14" a="1"/>
  <c r="G70" i="14" s="1"/>
  <c r="G92" i="14" s="1" a="1"/>
  <c r="G92" i="14" s="1"/>
  <c r="F70" i="14" a="1"/>
  <c r="F70" i="14" s="1"/>
  <c r="F92" i="14" s="1" a="1"/>
  <c r="F92" i="14" s="1"/>
  <c r="E70" i="14" a="1"/>
  <c r="E70" i="14" s="1"/>
  <c r="H67" i="14" a="1"/>
  <c r="H67" i="14" s="1"/>
  <c r="E67" i="14" a="1"/>
  <c r="E67" i="14" s="1"/>
  <c r="I45" i="14" a="1"/>
  <c r="I45" i="14"/>
  <c r="I67" i="14" s="1" a="1"/>
  <c r="I67" i="14" s="1"/>
  <c r="H45" i="14" a="1"/>
  <c r="H45" i="14" s="1"/>
  <c r="F45" i="14" a="1"/>
  <c r="F45" i="14" s="1"/>
  <c r="F67" i="14" s="1" a="1"/>
  <c r="F67" i="14" s="1"/>
  <c r="E45" i="14" a="1"/>
  <c r="E45" i="14" s="1"/>
  <c r="I40" i="14" a="1"/>
  <c r="I40" i="14" s="1"/>
  <c r="J18" i="14" a="1"/>
  <c r="J18" i="14" s="1"/>
  <c r="J40" i="14" s="1" a="1"/>
  <c r="J40" i="14" s="1"/>
  <c r="I18" i="14" a="1"/>
  <c r="I18" i="14" s="1"/>
  <c r="H18" i="14" a="1"/>
  <c r="H18" i="14" s="1"/>
  <c r="H40" i="14" s="1" a="1"/>
  <c r="H40" i="14" s="1"/>
  <c r="H93" i="14" s="1" a="1"/>
  <c r="H93" i="14" s="1"/>
  <c r="G18" i="14" a="1"/>
  <c r="G18" i="14" s="1"/>
  <c r="G40" i="14" s="1" a="1"/>
  <c r="G40" i="14" s="1"/>
  <c r="F18" i="14" a="1"/>
  <c r="F18" i="14" s="1"/>
  <c r="F40" i="14" s="1" a="1"/>
  <c r="F40" i="14" s="1"/>
  <c r="E18" i="14" a="1"/>
  <c r="E18" i="14" s="1"/>
  <c r="E40" i="14" s="1" a="1"/>
  <c r="E40" i="14" s="1"/>
  <c r="AH106" i="27"/>
  <c r="AG106" i="27"/>
  <c r="AF106" i="27"/>
  <c r="AE106" i="27"/>
  <c r="AD106" i="27"/>
  <c r="AC106" i="27"/>
  <c r="AB106" i="27"/>
  <c r="AA106" i="27"/>
  <c r="Z106" i="27"/>
  <c r="Y106" i="27"/>
  <c r="X106" i="27"/>
  <c r="W106" i="27"/>
  <c r="V106" i="27"/>
  <c r="U106" i="27"/>
  <c r="T106" i="27"/>
  <c r="S106" i="27"/>
  <c r="R106" i="27"/>
  <c r="Q106" i="27"/>
  <c r="P106" i="27"/>
  <c r="O106" i="27"/>
  <c r="N106" i="27"/>
  <c r="M106" i="27"/>
  <c r="L106" i="27"/>
  <c r="K106" i="27"/>
  <c r="J106" i="27"/>
  <c r="I106" i="27"/>
  <c r="H106" i="27"/>
  <c r="G106" i="27"/>
  <c r="F106" i="27"/>
  <c r="E106" i="27"/>
  <c r="AH105" i="27"/>
  <c r="AG105" i="27"/>
  <c r="AF105" i="27"/>
  <c r="AE105" i="27"/>
  <c r="AD105" i="27"/>
  <c r="AC105" i="27"/>
  <c r="AB105" i="27"/>
  <c r="AA105" i="27"/>
  <c r="Z105" i="27"/>
  <c r="Y105" i="27"/>
  <c r="X105" i="27"/>
  <c r="W105" i="27"/>
  <c r="V105" i="27"/>
  <c r="U105" i="27"/>
  <c r="T105" i="27"/>
  <c r="S105" i="27"/>
  <c r="R105" i="27"/>
  <c r="Q105" i="27"/>
  <c r="P105" i="27"/>
  <c r="O105" i="27"/>
  <c r="N105" i="27"/>
  <c r="M105" i="27"/>
  <c r="L105" i="27"/>
  <c r="K105" i="27"/>
  <c r="J105" i="27"/>
  <c r="I105" i="27"/>
  <c r="H105" i="27"/>
  <c r="G105" i="27"/>
  <c r="F105" i="27"/>
  <c r="E105" i="27"/>
  <c r="T94" i="27" a="1"/>
  <c r="T94" i="27" s="1"/>
  <c r="I94" i="27"/>
  <c r="G94" i="27"/>
  <c r="AH92" i="27"/>
  <c r="AG92" i="27"/>
  <c r="AF92" i="27"/>
  <c r="AE92" i="27"/>
  <c r="AD92" i="27"/>
  <c r="AC92" i="27"/>
  <c r="AB92" i="27"/>
  <c r="AA92" i="27"/>
  <c r="Z92" i="27"/>
  <c r="Y92" i="27"/>
  <c r="X92" i="27"/>
  <c r="W92" i="27"/>
  <c r="V92" i="27"/>
  <c r="U92" i="27"/>
  <c r="T92" i="27"/>
  <c r="S92" i="27"/>
  <c r="R92" i="27"/>
  <c r="Q92" i="27"/>
  <c r="P92" i="27"/>
  <c r="O92" i="27"/>
  <c r="N92" i="27"/>
  <c r="M92" i="27"/>
  <c r="L92" i="27"/>
  <c r="K92" i="27"/>
  <c r="J92" i="27"/>
  <c r="I92" i="27"/>
  <c r="H92" i="27"/>
  <c r="G92" i="27"/>
  <c r="F92" i="27"/>
  <c r="E92" i="27"/>
  <c r="AH91" i="27"/>
  <c r="AG91" i="27"/>
  <c r="AF91" i="27"/>
  <c r="AE91" i="27"/>
  <c r="AD91" i="27"/>
  <c r="AC91" i="27"/>
  <c r="AB91" i="27"/>
  <c r="AA91" i="27"/>
  <c r="Z91" i="27"/>
  <c r="Y91" i="27"/>
  <c r="X91" i="27"/>
  <c r="W91" i="27"/>
  <c r="V91" i="27"/>
  <c r="U91" i="27"/>
  <c r="T91" i="27"/>
  <c r="S91" i="27"/>
  <c r="R91" i="27"/>
  <c r="Q91" i="27"/>
  <c r="P91" i="27"/>
  <c r="O91" i="27"/>
  <c r="N91" i="27"/>
  <c r="M91" i="27"/>
  <c r="L91" i="27"/>
  <c r="K91" i="27"/>
  <c r="J91" i="27"/>
  <c r="I91" i="27"/>
  <c r="H91" i="27"/>
  <c r="G91" i="27"/>
  <c r="F91" i="27"/>
  <c r="E91" i="27"/>
  <c r="AH83" i="27" a="1"/>
  <c r="AH83" i="27" s="1"/>
  <c r="AG83" i="27" a="1"/>
  <c r="AG83" i="27" s="1"/>
  <c r="AF83" i="27" a="1"/>
  <c r="AF83" i="27"/>
  <c r="AE83" i="27" a="1"/>
  <c r="AE83" i="27" s="1"/>
  <c r="AD83" i="27" a="1"/>
  <c r="AD83" i="27" s="1"/>
  <c r="AC83" i="27" a="1"/>
  <c r="AC83" i="27" s="1"/>
  <c r="AB83" i="27" a="1"/>
  <c r="AB83" i="27" s="1"/>
  <c r="AA83" i="27" a="1"/>
  <c r="AA83" i="27" s="1"/>
  <c r="Z83" i="27" a="1"/>
  <c r="Z83" i="27"/>
  <c r="Y83" i="27" a="1"/>
  <c r="Y83" i="27" s="1"/>
  <c r="X83" i="27" a="1"/>
  <c r="X83" i="27" s="1"/>
  <c r="W83" i="27" a="1"/>
  <c r="W83" i="27" s="1"/>
  <c r="V83" i="27" a="1"/>
  <c r="V83" i="27" s="1"/>
  <c r="U83" i="27" a="1"/>
  <c r="U83" i="27" s="1"/>
  <c r="S83" i="27" a="1"/>
  <c r="S83" i="27" s="1"/>
  <c r="R83" i="27" a="1"/>
  <c r="R83" i="27" s="1"/>
  <c r="Q83" i="27" a="1"/>
  <c r="Q83" i="27" s="1"/>
  <c r="P83" i="27" a="1"/>
  <c r="P83" i="27" s="1"/>
  <c r="O83" i="27" a="1"/>
  <c r="O83" i="27" s="1"/>
  <c r="N83" i="27" a="1"/>
  <c r="N83" i="27"/>
  <c r="M83" i="27" a="1"/>
  <c r="M83" i="27" s="1"/>
  <c r="L83" i="27" a="1"/>
  <c r="L83" i="27" s="1"/>
  <c r="K83" i="27" a="1"/>
  <c r="K83" i="27" s="1"/>
  <c r="J83" i="27" a="1"/>
  <c r="J83" i="27" s="1"/>
  <c r="H83" i="27" a="1"/>
  <c r="H83" i="27"/>
  <c r="F83" i="27" a="1"/>
  <c r="F83" i="27" s="1"/>
  <c r="E83" i="27"/>
  <c r="G83" i="27" s="1"/>
  <c r="I83" i="27" s="1"/>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F81" i="27"/>
  <c r="E81" i="27"/>
  <c r="AH80" i="27"/>
  <c r="AG80" i="27"/>
  <c r="AF80" i="27"/>
  <c r="AE80" i="27"/>
  <c r="AD80" i="27"/>
  <c r="AC80" i="27"/>
  <c r="AB80" i="27"/>
  <c r="AA80" i="27"/>
  <c r="Z80" i="27"/>
  <c r="Y80" i="27"/>
  <c r="X80" i="27"/>
  <c r="W80" i="27"/>
  <c r="V80" i="27"/>
  <c r="U80" i="27"/>
  <c r="T80" i="27"/>
  <c r="S80" i="27"/>
  <c r="R80" i="27"/>
  <c r="Q80" i="27"/>
  <c r="P80" i="27"/>
  <c r="O80" i="27"/>
  <c r="N80" i="27"/>
  <c r="M80" i="27"/>
  <c r="L80" i="27"/>
  <c r="K80" i="27"/>
  <c r="J80" i="27"/>
  <c r="I80" i="27"/>
  <c r="H80" i="27"/>
  <c r="G80" i="27"/>
  <c r="F80" i="27"/>
  <c r="E80" i="27"/>
  <c r="T70" i="27" a="1"/>
  <c r="T70" i="27"/>
  <c r="G70" i="27"/>
  <c r="I70" i="27" s="1"/>
  <c r="T69" i="27" a="1"/>
  <c r="T69" i="27"/>
  <c r="G69" i="27"/>
  <c r="I69" i="27" s="1"/>
  <c r="T68" i="27" a="1"/>
  <c r="T68" i="27" s="1"/>
  <c r="G68" i="27"/>
  <c r="I68" i="27" s="1"/>
  <c r="T67" i="27" a="1"/>
  <c r="T67" i="27"/>
  <c r="G67" i="27"/>
  <c r="I67" i="27" s="1"/>
  <c r="T66" i="27" a="1"/>
  <c r="T66" i="27"/>
  <c r="G66" i="27"/>
  <c r="I66" i="27" s="1"/>
  <c r="T65" i="27" a="1"/>
  <c r="T65" i="27"/>
  <c r="G65" i="27"/>
  <c r="I65" i="27" s="1"/>
  <c r="T64" i="27" a="1"/>
  <c r="T64" i="27"/>
  <c r="G64" i="27"/>
  <c r="I64" i="27" s="1"/>
  <c r="T63" i="27" a="1"/>
  <c r="T63" i="27"/>
  <c r="I63" i="27"/>
  <c r="G63" i="27"/>
  <c r="T62" i="27" a="1"/>
  <c r="T62" i="27" s="1"/>
  <c r="G62" i="27"/>
  <c r="I62" i="27" s="1"/>
  <c r="T61" i="27" a="1"/>
  <c r="T61" i="27"/>
  <c r="G61" i="27"/>
  <c r="I61" i="27" s="1"/>
  <c r="T60" i="27" a="1"/>
  <c r="T60" i="27"/>
  <c r="G60" i="27"/>
  <c r="I60" i="27" s="1"/>
  <c r="T59" i="27" a="1"/>
  <c r="T59" i="27" s="1"/>
  <c r="G59" i="27"/>
  <c r="I59" i="27" s="1"/>
  <c r="AH58" i="27"/>
  <c r="AG58" i="27"/>
  <c r="AF58" i="27"/>
  <c r="AE58" i="27"/>
  <c r="AE54" i="27" s="1"/>
  <c r="AD58" i="27"/>
  <c r="AD54" i="27" s="1"/>
  <c r="AC58" i="27"/>
  <c r="AB58" i="27"/>
  <c r="AB54" i="27" s="1"/>
  <c r="AA58" i="27"/>
  <c r="AA54" i="27" s="1"/>
  <c r="Z58" i="27"/>
  <c r="Z54" i="27" s="1"/>
  <c r="Y58" i="27"/>
  <c r="Y54" i="27" s="1"/>
  <c r="X58" i="27"/>
  <c r="W58" i="27"/>
  <c r="W54" i="27" s="1"/>
  <c r="V58" i="27"/>
  <c r="U58" i="27"/>
  <c r="S58" i="27"/>
  <c r="S54" i="27" s="1"/>
  <c r="R58" i="27"/>
  <c r="R54" i="27" s="1"/>
  <c r="Q58" i="27"/>
  <c r="P58" i="27"/>
  <c r="P54" i="27" s="1"/>
  <c r="O58" i="27"/>
  <c r="N58" i="27"/>
  <c r="N54" i="27" s="1"/>
  <c r="T54" i="27" s="1" a="1"/>
  <c r="T54" i="27" s="1"/>
  <c r="M58" i="27"/>
  <c r="L58" i="27"/>
  <c r="L54" i="27" s="1"/>
  <c r="K58" i="27"/>
  <c r="J58" i="27"/>
  <c r="H58" i="27"/>
  <c r="F58" i="27"/>
  <c r="E58" i="27"/>
  <c r="E54" i="27" s="1"/>
  <c r="G54" i="27" s="1"/>
  <c r="I54" i="27" s="1"/>
  <c r="T57" i="27" a="1"/>
  <c r="T57" i="27"/>
  <c r="G57" i="27"/>
  <c r="I57" i="27" s="1"/>
  <c r="T56" i="27" a="1"/>
  <c r="T56" i="27" s="1"/>
  <c r="I56" i="27"/>
  <c r="G56" i="27"/>
  <c r="T55" i="27" a="1"/>
  <c r="T55" i="27" s="1"/>
  <c r="G55" i="27"/>
  <c r="I55" i="27" s="1"/>
  <c r="AH54" i="27"/>
  <c r="AG54" i="27"/>
  <c r="AF54" i="27"/>
  <c r="AC54" i="27"/>
  <c r="X54" i="27"/>
  <c r="V54" i="27"/>
  <c r="U54" i="27"/>
  <c r="Q54" i="27"/>
  <c r="O54" i="27"/>
  <c r="M54" i="27"/>
  <c r="K54" i="27"/>
  <c r="J54" i="27"/>
  <c r="H54" i="27"/>
  <c r="F54" i="27"/>
  <c r="T53" i="27" a="1"/>
  <c r="T53" i="27" s="1"/>
  <c r="G53" i="27"/>
  <c r="I53" i="27" s="1"/>
  <c r="T52" i="27" a="1"/>
  <c r="T52" i="27"/>
  <c r="G52" i="27"/>
  <c r="I52" i="27" s="1"/>
  <c r="T51" i="27" a="1"/>
  <c r="T51" i="27"/>
  <c r="I51" i="27"/>
  <c r="G51" i="27"/>
  <c r="AH50" i="27"/>
  <c r="AG50" i="27" a="1"/>
  <c r="AG50" i="27" s="1"/>
  <c r="AF50" i="27" a="1"/>
  <c r="AF50" i="27"/>
  <c r="AE50" i="27" a="1"/>
  <c r="AE50" i="27" s="1"/>
  <c r="AD50" i="27" a="1"/>
  <c r="AD50" i="27" s="1"/>
  <c r="AC50" i="27" a="1"/>
  <c r="AC50" i="27"/>
  <c r="AB50" i="27" a="1"/>
  <c r="AB50" i="27"/>
  <c r="AA50" i="27" a="1"/>
  <c r="AA50" i="27" s="1"/>
  <c r="Z50" i="27" a="1"/>
  <c r="Z50" i="27"/>
  <c r="Y50" i="27" a="1"/>
  <c r="Y50" i="27" s="1"/>
  <c r="X50" i="27" a="1"/>
  <c r="X50" i="27" s="1"/>
  <c r="W50" i="27" a="1"/>
  <c r="W50" i="27"/>
  <c r="V50" i="27" a="1"/>
  <c r="V50" i="27"/>
  <c r="U50" i="27" a="1"/>
  <c r="U50" i="27" s="1"/>
  <c r="S50" i="27" a="1"/>
  <c r="S50" i="27" s="1"/>
  <c r="R50" i="27" a="1"/>
  <c r="R50" i="27" s="1"/>
  <c r="Q50" i="27" a="1"/>
  <c r="Q50" i="27"/>
  <c r="P50" i="27" a="1"/>
  <c r="P50" i="27"/>
  <c r="O50" i="27" a="1"/>
  <c r="O50" i="27" s="1"/>
  <c r="N50" i="27" a="1"/>
  <c r="N50" i="27"/>
  <c r="T50" i="27" s="1" a="1"/>
  <c r="T50" i="27" s="1"/>
  <c r="M50" i="27" a="1"/>
  <c r="M50" i="27" s="1"/>
  <c r="L50" i="27" a="1"/>
  <c r="L50" i="27" s="1"/>
  <c r="K50" i="27"/>
  <c r="J50" i="27" a="1"/>
  <c r="J50" i="27" s="1"/>
  <c r="H50" i="27" a="1"/>
  <c r="H50" i="27" s="1"/>
  <c r="F50" i="27" a="1"/>
  <c r="F50" i="27"/>
  <c r="E50" i="27" a="1"/>
  <c r="E50" i="27"/>
  <c r="G50" i="27" s="1"/>
  <c r="T49" i="27" a="1"/>
  <c r="T49" i="27"/>
  <c r="I49" i="27"/>
  <c r="G49" i="27"/>
  <c r="T48" i="27" a="1"/>
  <c r="T48" i="27" s="1"/>
  <c r="G48" i="27"/>
  <c r="I48" i="27" s="1"/>
  <c r="T47" i="27" a="1"/>
  <c r="T47" i="27"/>
  <c r="G47" i="27"/>
  <c r="I47" i="27" s="1"/>
  <c r="T46" i="27" a="1"/>
  <c r="T46" i="27"/>
  <c r="I46" i="27"/>
  <c r="G46" i="27"/>
  <c r="T45" i="27" a="1"/>
  <c r="T45" i="27" s="1"/>
  <c r="G45" i="27"/>
  <c r="I45" i="27" s="1"/>
  <c r="T44" i="27" a="1"/>
  <c r="T44" i="27"/>
  <c r="G44" i="27"/>
  <c r="I44" i="27" s="1"/>
  <c r="T43" i="27" a="1"/>
  <c r="T43" i="27"/>
  <c r="I43" i="27"/>
  <c r="G43" i="27"/>
  <c r="AH42" i="27"/>
  <c r="AG42" i="27"/>
  <c r="AF42" i="27"/>
  <c r="AE42" i="27"/>
  <c r="AD42" i="27"/>
  <c r="AC42" i="27"/>
  <c r="AB42" i="27"/>
  <c r="AA42" i="27"/>
  <c r="Z42" i="27"/>
  <c r="Y42" i="27"/>
  <c r="X42" i="27"/>
  <c r="W42" i="27"/>
  <c r="V42" i="27"/>
  <c r="U42" i="27"/>
  <c r="S42" i="27"/>
  <c r="R42" i="27"/>
  <c r="Q42" i="27"/>
  <c r="P42" i="27"/>
  <c r="O42" i="27"/>
  <c r="N42" i="27"/>
  <c r="T42" i="27" s="1" a="1"/>
  <c r="T42" i="27" s="1"/>
  <c r="M42" i="27"/>
  <c r="L42" i="27"/>
  <c r="K42" i="27"/>
  <c r="J42" i="27"/>
  <c r="H42" i="27"/>
  <c r="F42" i="27"/>
  <c r="G42" i="27" s="1"/>
  <c r="I42" i="27" s="1"/>
  <c r="E42" i="27"/>
  <c r="T41" i="27" a="1"/>
  <c r="T41" i="27" s="1"/>
  <c r="G41" i="27"/>
  <c r="I41" i="27" s="1"/>
  <c r="T40" i="27" a="1"/>
  <c r="T40" i="27"/>
  <c r="I40" i="27"/>
  <c r="G40" i="27"/>
  <c r="T39" i="27" a="1"/>
  <c r="T39" i="27"/>
  <c r="I39" i="27"/>
  <c r="G39" i="27"/>
  <c r="T38" i="27" a="1"/>
  <c r="T38" i="27" s="1"/>
  <c r="G38" i="27"/>
  <c r="I38" i="27" s="1"/>
  <c r="AH37" i="27" a="1"/>
  <c r="AH37" i="27"/>
  <c r="AG37" i="27" a="1"/>
  <c r="AG37" i="27" s="1"/>
  <c r="AF37" i="27" a="1"/>
  <c r="AF37" i="27"/>
  <c r="AE37" i="27" a="1"/>
  <c r="AE37" i="27" s="1"/>
  <c r="AE28" i="27" s="1"/>
  <c r="AD37" i="27" a="1"/>
  <c r="AD37" i="27" s="1"/>
  <c r="AC37" i="27" a="1"/>
  <c r="AC37" i="27"/>
  <c r="AB37" i="27" a="1"/>
  <c r="AB37" i="27"/>
  <c r="AA37" i="27" a="1"/>
  <c r="AA37" i="27" s="1"/>
  <c r="Z37" i="27" a="1"/>
  <c r="Z37" i="27"/>
  <c r="Y37" i="27" a="1"/>
  <c r="Y37" i="27" s="1"/>
  <c r="X37" i="27" a="1"/>
  <c r="X37" i="27" s="1"/>
  <c r="W37" i="27" a="1"/>
  <c r="W37" i="27"/>
  <c r="V37" i="27" a="1"/>
  <c r="V37" i="27"/>
  <c r="U37" i="27" a="1"/>
  <c r="U37" i="27" s="1"/>
  <c r="S37" i="27" a="1"/>
  <c r="S37" i="27" s="1"/>
  <c r="R37" i="27" a="1"/>
  <c r="R37" i="27" s="1"/>
  <c r="Q37" i="27" a="1"/>
  <c r="Q37" i="27"/>
  <c r="P37" i="27" a="1"/>
  <c r="P37" i="27"/>
  <c r="O37" i="27" a="1"/>
  <c r="O37" i="27" s="1"/>
  <c r="N37" i="27" a="1"/>
  <c r="N37" i="27"/>
  <c r="T37" i="27" s="1" a="1"/>
  <c r="T37" i="27" s="1"/>
  <c r="M37" i="27" a="1"/>
  <c r="M37" i="27" s="1"/>
  <c r="M28" i="27" s="1"/>
  <c r="L37" i="27" a="1"/>
  <c r="L37" i="27" s="1"/>
  <c r="K37" i="27"/>
  <c r="J37" i="27" a="1"/>
  <c r="J37" i="27" s="1"/>
  <c r="H37" i="27" a="1"/>
  <c r="H37" i="27" s="1"/>
  <c r="F37" i="27" a="1"/>
  <c r="F37" i="27"/>
  <c r="E37" i="27" a="1"/>
  <c r="E37" i="27"/>
  <c r="G37" i="27" s="1"/>
  <c r="T36" i="27" a="1"/>
  <c r="T36" i="27"/>
  <c r="I36" i="27"/>
  <c r="G36" i="27"/>
  <c r="T35" i="27" a="1"/>
  <c r="T35" i="27" s="1"/>
  <c r="G35" i="27"/>
  <c r="I35" i="27" s="1"/>
  <c r="T34" i="27" a="1"/>
  <c r="T34" i="27"/>
  <c r="G34" i="27"/>
  <c r="I34" i="27" s="1"/>
  <c r="AH33" i="27" a="1"/>
  <c r="AH33" i="27"/>
  <c r="AG33" i="27" a="1"/>
  <c r="AG33" i="27" s="1"/>
  <c r="AF33" i="27" a="1"/>
  <c r="AF33" i="27" s="1"/>
  <c r="AE33" i="27" a="1"/>
  <c r="AE33" i="27"/>
  <c r="AD33" i="27" a="1"/>
  <c r="AD33" i="27"/>
  <c r="AC33" i="27" a="1"/>
  <c r="AC33" i="27"/>
  <c r="AB33" i="27" a="1"/>
  <c r="AB33" i="27"/>
  <c r="AA33" i="27" a="1"/>
  <c r="AA33" i="27" s="1"/>
  <c r="Z33" i="27" a="1"/>
  <c r="Z33" i="27" s="1"/>
  <c r="Z28" i="27" s="1"/>
  <c r="Y33" i="27" a="1"/>
  <c r="Y33" i="27"/>
  <c r="X33" i="27" a="1"/>
  <c r="X33" i="27"/>
  <c r="W33" i="27" a="1"/>
  <c r="W33" i="27"/>
  <c r="V33" i="27" a="1"/>
  <c r="V33" i="27"/>
  <c r="U33" i="27" a="1"/>
  <c r="U33" i="27" s="1"/>
  <c r="S33" i="27" a="1"/>
  <c r="S33" i="27"/>
  <c r="R33" i="27" a="1"/>
  <c r="R33" i="27"/>
  <c r="Q33" i="27" a="1"/>
  <c r="Q33" i="27"/>
  <c r="P33" i="27" a="1"/>
  <c r="P33" i="27"/>
  <c r="O33" i="27" a="1"/>
  <c r="O33" i="27" s="1"/>
  <c r="N33" i="27" a="1"/>
  <c r="N33" i="27" s="1"/>
  <c r="M33" i="27" a="1"/>
  <c r="M33" i="27"/>
  <c r="L33" i="27" a="1"/>
  <c r="L33" i="27"/>
  <c r="K33" i="27"/>
  <c r="J33" i="27" a="1"/>
  <c r="J33" i="27" s="1"/>
  <c r="H33" i="27" a="1"/>
  <c r="H33" i="27" s="1"/>
  <c r="F33" i="27" a="1"/>
  <c r="F33" i="27" s="1"/>
  <c r="G33" i="27" s="1"/>
  <c r="I33" i="27" s="1"/>
  <c r="E33" i="27" a="1"/>
  <c r="E33" i="27"/>
  <c r="T32" i="27" a="1"/>
  <c r="T32" i="27" s="1"/>
  <c r="I32" i="27"/>
  <c r="G32" i="27"/>
  <c r="T31" i="27" a="1"/>
  <c r="T31" i="27"/>
  <c r="G31" i="27"/>
  <c r="I31" i="27" s="1"/>
  <c r="T30" i="27" a="1"/>
  <c r="T30" i="27" s="1"/>
  <c r="G30" i="27"/>
  <c r="I30" i="27" s="1"/>
  <c r="AH29" i="27" a="1"/>
  <c r="AH29" i="27" s="1"/>
  <c r="AH28" i="27" s="1"/>
  <c r="AG29" i="27" a="1"/>
  <c r="AG29" i="27" s="1"/>
  <c r="AG28" i="27" s="1"/>
  <c r="AF29" i="27" a="1"/>
  <c r="AF29" i="27"/>
  <c r="AF28" i="27" s="1"/>
  <c r="AE29" i="27" a="1"/>
  <c r="AE29" i="27"/>
  <c r="AD29" i="27" a="1"/>
  <c r="AD29" i="27" s="1"/>
  <c r="AC29" i="27" a="1"/>
  <c r="AC29" i="27"/>
  <c r="AB29" i="27" a="1"/>
  <c r="AB29" i="27" s="1"/>
  <c r="AB28" i="27" s="1"/>
  <c r="AA29" i="27" a="1"/>
  <c r="AA29" i="27" s="1"/>
  <c r="AA28" i="27" s="1"/>
  <c r="Z29" i="27" a="1"/>
  <c r="Z29" i="27"/>
  <c r="Y29" i="27" a="1"/>
  <c r="Y29" i="27"/>
  <c r="Y28" i="27" s="1"/>
  <c r="X29" i="27" a="1"/>
  <c r="X29" i="27" s="1"/>
  <c r="X28" i="27" s="1"/>
  <c r="W29" i="27" a="1"/>
  <c r="W29" i="27"/>
  <c r="V29" i="27" a="1"/>
  <c r="V29" i="27" s="1"/>
  <c r="V28" i="27" s="1"/>
  <c r="U29" i="27" a="1"/>
  <c r="U29" i="27" s="1"/>
  <c r="U28" i="27" s="1"/>
  <c r="S29" i="27" a="1"/>
  <c r="S29" i="27"/>
  <c r="S28" i="27" s="1"/>
  <c r="R29" i="27" a="1"/>
  <c r="R29" i="27" s="1"/>
  <c r="R28" i="27" s="1"/>
  <c r="Q29" i="27" a="1"/>
  <c r="Q29" i="27"/>
  <c r="P29" i="27" a="1"/>
  <c r="P29" i="27" s="1"/>
  <c r="P28" i="27" s="1"/>
  <c r="O29" i="27" a="1"/>
  <c r="O29" i="27" s="1"/>
  <c r="O28" i="27" s="1"/>
  <c r="N29" i="27" a="1"/>
  <c r="N29" i="27"/>
  <c r="M29" i="27" a="1"/>
  <c r="M29" i="27"/>
  <c r="L29" i="27" a="1"/>
  <c r="L29" i="27" s="1"/>
  <c r="L28" i="27" s="1"/>
  <c r="K29" i="27"/>
  <c r="K28" i="27" s="1"/>
  <c r="J29" i="27" a="1"/>
  <c r="J29" i="27"/>
  <c r="J28" i="27" s="1"/>
  <c r="H29" i="27" a="1"/>
  <c r="H29" i="27" s="1"/>
  <c r="F29" i="27" a="1"/>
  <c r="F29" i="27" s="1"/>
  <c r="F28" i="27" s="1"/>
  <c r="F108" i="27" s="1" a="1"/>
  <c r="F108" i="27" s="1"/>
  <c r="E29" i="27" a="1"/>
  <c r="E29" i="27" s="1"/>
  <c r="AC28" i="27"/>
  <c r="T27" i="27" a="1"/>
  <c r="T27" i="27"/>
  <c r="G27" i="27"/>
  <c r="I27" i="27" s="1"/>
  <c r="T26" i="27" a="1"/>
  <c r="T26" i="27" s="1"/>
  <c r="G26" i="27"/>
  <c r="I26" i="27" s="1"/>
  <c r="T25" i="27" a="1"/>
  <c r="T25" i="27" s="1"/>
  <c r="I25" i="27"/>
  <c r="G25" i="27"/>
  <c r="T24" i="27" a="1"/>
  <c r="T24" i="27"/>
  <c r="G24" i="27"/>
  <c r="I24" i="27" s="1"/>
  <c r="T23" i="27" a="1"/>
  <c r="T23" i="27" s="1"/>
  <c r="G23" i="27"/>
  <c r="I23" i="27" s="1"/>
  <c r="T22" i="27" a="1"/>
  <c r="T22" i="27" s="1"/>
  <c r="I22" i="27"/>
  <c r="G22" i="27"/>
  <c r="T21" i="27" a="1"/>
  <c r="T21" i="27"/>
  <c r="G21" i="27"/>
  <c r="I21" i="27" s="1"/>
  <c r="T20" i="27" a="1"/>
  <c r="T20" i="27" s="1"/>
  <c r="G20" i="27"/>
  <c r="I20" i="27" s="1"/>
  <c r="T19" i="27" a="1"/>
  <c r="T19" i="27" s="1"/>
  <c r="I19" i="27"/>
  <c r="G19" i="27"/>
  <c r="T18" i="27" a="1"/>
  <c r="T18" i="27"/>
  <c r="G18" i="27"/>
  <c r="I18" i="27" s="1"/>
  <c r="T17" i="27" a="1"/>
  <c r="T17" i="27" s="1"/>
  <c r="G17" i="27"/>
  <c r="I17" i="27" s="1"/>
  <c r="T16" i="27" a="1"/>
  <c r="T16" i="27" s="1"/>
  <c r="I16" i="27"/>
  <c r="G16" i="27"/>
  <c r="AH15" i="27" a="1"/>
  <c r="AH15" i="27"/>
  <c r="AG15" i="27" a="1"/>
  <c r="AG15" i="27"/>
  <c r="AG14" i="27" s="1"/>
  <c r="AF15" i="27" a="1"/>
  <c r="AF15" i="27" s="1"/>
  <c r="AF14" i="27" s="1"/>
  <c r="AE15" i="27" a="1"/>
  <c r="AE15" i="27"/>
  <c r="AD15" i="27" a="1"/>
  <c r="AD15" i="27" s="1"/>
  <c r="AD14" i="27" s="1"/>
  <c r="AC15" i="27" a="1"/>
  <c r="AC15" i="27" s="1"/>
  <c r="AC14" i="27" s="1"/>
  <c r="AB15" i="27" a="1"/>
  <c r="AB15" i="27"/>
  <c r="AB14" i="27" s="1"/>
  <c r="AB108" i="27" s="1" a="1"/>
  <c r="AB108" i="27" s="1"/>
  <c r="AA15" i="27" a="1"/>
  <c r="AA15" i="27"/>
  <c r="AA14" i="27" s="1"/>
  <c r="Z15" i="27" a="1"/>
  <c r="Z15" i="27" s="1"/>
  <c r="Z14" i="27" s="1"/>
  <c r="Y15" i="27" a="1"/>
  <c r="Y15" i="27"/>
  <c r="X15" i="27" a="1"/>
  <c r="X15" i="27" s="1"/>
  <c r="X14" i="27" s="1"/>
  <c r="W15" i="27" a="1"/>
  <c r="W15" i="27" s="1"/>
  <c r="W14" i="27" s="1"/>
  <c r="V15" i="27" a="1"/>
  <c r="V15" i="27"/>
  <c r="U15" i="27" a="1"/>
  <c r="U15" i="27"/>
  <c r="U14" i="27" s="1"/>
  <c r="U108" i="27" s="1" a="1"/>
  <c r="U108" i="27" s="1"/>
  <c r="S15" i="27" a="1"/>
  <c r="S15" i="27"/>
  <c r="R15" i="27" a="1"/>
  <c r="R15" i="27" s="1"/>
  <c r="R14" i="27" s="1"/>
  <c r="Q15" i="27" a="1"/>
  <c r="Q15" i="27" s="1"/>
  <c r="Q14" i="27" s="1"/>
  <c r="P15" i="27" a="1"/>
  <c r="P15" i="27"/>
  <c r="P14" i="27" s="1"/>
  <c r="O15" i="27" a="1"/>
  <c r="O15" i="27"/>
  <c r="O14" i="27" s="1"/>
  <c r="N15" i="27" a="1"/>
  <c r="N15" i="27" s="1"/>
  <c r="M15" i="27" a="1"/>
  <c r="M15" i="27"/>
  <c r="L15" i="27" a="1"/>
  <c r="L15" i="27" s="1"/>
  <c r="L14" i="27" s="1"/>
  <c r="L108" i="27" s="1" a="1"/>
  <c r="L108" i="27" s="1"/>
  <c r="K15" i="27" a="1"/>
  <c r="K15" i="27" s="1"/>
  <c r="J15" i="27" a="1"/>
  <c r="J15" i="27"/>
  <c r="J14" i="27" s="1"/>
  <c r="H15" i="27" a="1"/>
  <c r="H15" i="27" s="1"/>
  <c r="H14" i="27" s="1"/>
  <c r="F15" i="27" a="1"/>
  <c r="F15" i="27"/>
  <c r="E15" i="27" a="1"/>
  <c r="E15" i="27" s="1"/>
  <c r="AH14" i="27"/>
  <c r="AE14" i="27"/>
  <c r="Y14" i="27"/>
  <c r="Y108" i="27" s="1" a="1"/>
  <c r="Y108" i="27" s="1"/>
  <c r="V14" i="27"/>
  <c r="V108" i="27" s="1" a="1"/>
  <c r="V108" i="27" s="1"/>
  <c r="S14" i="27"/>
  <c r="S108" i="27" s="1"/>
  <c r="M14" i="27"/>
  <c r="K14" i="27"/>
  <c r="F14"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AH89" i="13"/>
  <c r="AG89" i="13"/>
  <c r="AF89" i="13"/>
  <c r="AE89" i="13"/>
  <c r="AD89" i="13"/>
  <c r="AC89" i="13"/>
  <c r="AB89" i="13"/>
  <c r="AA89" i="13"/>
  <c r="Z89" i="13"/>
  <c r="Y89" i="13"/>
  <c r="X89" i="13"/>
  <c r="W89" i="13"/>
  <c r="V89" i="13"/>
  <c r="U89" i="13"/>
  <c r="T89" i="13"/>
  <c r="S89" i="13"/>
  <c r="R89" i="13"/>
  <c r="Q89" i="13"/>
  <c r="P89" i="13"/>
  <c r="O89" i="13"/>
  <c r="N89" i="13"/>
  <c r="M89" i="13"/>
  <c r="L89" i="13"/>
  <c r="K89" i="13"/>
  <c r="J89" i="13"/>
  <c r="I89" i="13"/>
  <c r="H89" i="13"/>
  <c r="G89" i="13"/>
  <c r="F89" i="13"/>
  <c r="E89" i="13"/>
  <c r="AH88" i="13"/>
  <c r="AG88" i="13"/>
  <c r="AF88" i="13"/>
  <c r="AE88" i="13"/>
  <c r="AD88" i="13"/>
  <c r="AC88" i="13"/>
  <c r="AB88" i="13"/>
  <c r="AA88" i="13"/>
  <c r="Z88" i="13"/>
  <c r="Y88" i="13"/>
  <c r="X88" i="13"/>
  <c r="W88" i="13"/>
  <c r="V88" i="13"/>
  <c r="U88" i="13"/>
  <c r="T88" i="13"/>
  <c r="S88" i="13"/>
  <c r="R88" i="13"/>
  <c r="Q88" i="13"/>
  <c r="P88" i="13"/>
  <c r="O88" i="13"/>
  <c r="N88" i="13"/>
  <c r="M88" i="13"/>
  <c r="L88" i="13"/>
  <c r="K88" i="13"/>
  <c r="J88" i="13"/>
  <c r="I88" i="13"/>
  <c r="H88" i="13"/>
  <c r="G88" i="13"/>
  <c r="F88" i="13"/>
  <c r="E88" i="13"/>
  <c r="T77" i="13" a="1"/>
  <c r="T77" i="13" s="1"/>
  <c r="G77" i="13"/>
  <c r="I77" i="13" s="1"/>
  <c r="AH75" i="13"/>
  <c r="AG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AH74" i="13"/>
  <c r="AG74" i="13"/>
  <c r="AF74" i="13"/>
  <c r="AE74" i="13"/>
  <c r="AD74" i="13"/>
  <c r="AC74" i="13"/>
  <c r="AB74" i="13"/>
  <c r="AA74" i="13"/>
  <c r="Z74" i="13"/>
  <c r="Y74" i="13"/>
  <c r="X74" i="13"/>
  <c r="W74" i="13"/>
  <c r="V74" i="13"/>
  <c r="U74" i="13"/>
  <c r="T74" i="13"/>
  <c r="S74" i="13"/>
  <c r="R74" i="13"/>
  <c r="Q74" i="13"/>
  <c r="P74" i="13"/>
  <c r="O74" i="13"/>
  <c r="N74" i="13"/>
  <c r="M74" i="13"/>
  <c r="L74" i="13"/>
  <c r="K74" i="13"/>
  <c r="J74" i="13"/>
  <c r="I74" i="13"/>
  <c r="H74" i="13"/>
  <c r="G74" i="13"/>
  <c r="F74" i="13"/>
  <c r="E74" i="13"/>
  <c r="AH66" i="13" a="1"/>
  <c r="AH66" i="13"/>
  <c r="AG66" i="13" a="1"/>
  <c r="AG66" i="13"/>
  <c r="AF66" i="13" a="1"/>
  <c r="AF66" i="13"/>
  <c r="AE66" i="13" a="1"/>
  <c r="AE66" i="13" s="1"/>
  <c r="AD66" i="13" a="1"/>
  <c r="AD66" i="13" s="1"/>
  <c r="AC66" i="13" a="1"/>
  <c r="AC66" i="13"/>
  <c r="AB66" i="13" a="1"/>
  <c r="AB66" i="13"/>
  <c r="AA66" i="13" a="1"/>
  <c r="AA66" i="13"/>
  <c r="Z66" i="13" a="1"/>
  <c r="Z66" i="13"/>
  <c r="Y66" i="13" a="1"/>
  <c r="Y66" i="13" s="1"/>
  <c r="X66" i="13" a="1"/>
  <c r="X66" i="13" s="1"/>
  <c r="W66" i="13" a="1"/>
  <c r="W66" i="13"/>
  <c r="V66" i="13" a="1"/>
  <c r="V66" i="13"/>
  <c r="U66" i="13" a="1"/>
  <c r="U66" i="13"/>
  <c r="S66" i="13" a="1"/>
  <c r="S66" i="13" s="1"/>
  <c r="R66" i="13" a="1"/>
  <c r="R66" i="13" s="1"/>
  <c r="Q66" i="13" a="1"/>
  <c r="Q66" i="13"/>
  <c r="P66" i="13" a="1"/>
  <c r="P66" i="13"/>
  <c r="O66" i="13" a="1"/>
  <c r="O66" i="13"/>
  <c r="N66" i="13" a="1"/>
  <c r="N66" i="13"/>
  <c r="M66" i="13" a="1"/>
  <c r="M66" i="13" s="1"/>
  <c r="L66" i="13" a="1"/>
  <c r="L66" i="13" s="1"/>
  <c r="K66" i="13" a="1"/>
  <c r="K66" i="13"/>
  <c r="J66" i="13" a="1"/>
  <c r="J66" i="13"/>
  <c r="H66" i="13" a="1"/>
  <c r="H66" i="13" s="1"/>
  <c r="F66" i="13" a="1"/>
  <c r="F66" i="13" s="1"/>
  <c r="E66" i="13" a="1"/>
  <c r="E66" i="13" s="1"/>
  <c r="AH64" i="13"/>
  <c r="AG64"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AH63" i="13"/>
  <c r="AG63" i="13"/>
  <c r="AF63" i="13"/>
  <c r="AE63" i="13"/>
  <c r="AD63" i="13"/>
  <c r="AC63" i="13"/>
  <c r="AB63" i="13"/>
  <c r="AA63" i="13"/>
  <c r="Z63" i="13"/>
  <c r="Y63" i="13"/>
  <c r="X63" i="13"/>
  <c r="W63" i="13"/>
  <c r="V63" i="13"/>
  <c r="U63" i="13"/>
  <c r="T63" i="13"/>
  <c r="S63" i="13"/>
  <c r="R63" i="13"/>
  <c r="Q63" i="13"/>
  <c r="P63" i="13"/>
  <c r="O63" i="13"/>
  <c r="N63" i="13"/>
  <c r="M63" i="13"/>
  <c r="L63" i="13"/>
  <c r="K63" i="13"/>
  <c r="J63" i="13"/>
  <c r="I63" i="13"/>
  <c r="H63" i="13"/>
  <c r="G63" i="13"/>
  <c r="F63" i="13"/>
  <c r="E63" i="13"/>
  <c r="T53" i="13" a="1"/>
  <c r="T53" i="13"/>
  <c r="G53" i="13"/>
  <c r="I53" i="13" s="1"/>
  <c r="T52" i="13" a="1"/>
  <c r="T52" i="13"/>
  <c r="G52" i="13"/>
  <c r="I52" i="13" s="1"/>
  <c r="T51" i="13" a="1"/>
  <c r="T51" i="13" s="1"/>
  <c r="I51" i="13"/>
  <c r="G51" i="13"/>
  <c r="T50" i="13" a="1"/>
  <c r="T50" i="13"/>
  <c r="G50" i="13"/>
  <c r="I50" i="13" s="1"/>
  <c r="T49" i="13" a="1"/>
  <c r="T49" i="13"/>
  <c r="G49" i="13"/>
  <c r="I49" i="13" s="1"/>
  <c r="T48" i="13" a="1"/>
  <c r="T48" i="13" s="1"/>
  <c r="I48" i="13"/>
  <c r="G48" i="13"/>
  <c r="AH47" i="13" a="1"/>
  <c r="AH47" i="13"/>
  <c r="AG47" i="13" a="1"/>
  <c r="AG47" i="13"/>
  <c r="AF47" i="13" a="1"/>
  <c r="AF47" i="13"/>
  <c r="AE47" i="13" a="1"/>
  <c r="AE47" i="13"/>
  <c r="AD47" i="13" a="1"/>
  <c r="AD47" i="13" s="1"/>
  <c r="AC47" i="13" a="1"/>
  <c r="AC47" i="13" s="1"/>
  <c r="AB47" i="13" a="1"/>
  <c r="AB47" i="13"/>
  <c r="AA47" i="13" a="1"/>
  <c r="AA47" i="13"/>
  <c r="Z47" i="13" a="1"/>
  <c r="Z47" i="13"/>
  <c r="Y47" i="13" a="1"/>
  <c r="Y47" i="13"/>
  <c r="X47" i="13" a="1"/>
  <c r="X47" i="13" s="1"/>
  <c r="W47" i="13" a="1"/>
  <c r="W47" i="13" s="1"/>
  <c r="V47" i="13" a="1"/>
  <c r="V47" i="13"/>
  <c r="U47" i="13" a="1"/>
  <c r="U47" i="13"/>
  <c r="S47" i="13" a="1"/>
  <c r="S47" i="13"/>
  <c r="R47" i="13" a="1"/>
  <c r="R47" i="13" s="1"/>
  <c r="Q47" i="13" a="1"/>
  <c r="Q47" i="13" s="1"/>
  <c r="P47" i="13" a="1"/>
  <c r="P47" i="13"/>
  <c r="O47" i="13" a="1"/>
  <c r="O47" i="13"/>
  <c r="N47" i="13" a="1"/>
  <c r="N47" i="13"/>
  <c r="M47" i="13" a="1"/>
  <c r="M47" i="13"/>
  <c r="L47" i="13" a="1"/>
  <c r="L47" i="13" s="1"/>
  <c r="K47" i="13" a="1"/>
  <c r="K47" i="13" s="1"/>
  <c r="J47" i="13" a="1"/>
  <c r="J47" i="13"/>
  <c r="H47" i="13" a="1"/>
  <c r="H47" i="13" s="1"/>
  <c r="F47" i="13" a="1"/>
  <c r="F47" i="13"/>
  <c r="E47" i="13" a="1"/>
  <c r="E47" i="13" s="1"/>
  <c r="G47" i="13" s="1"/>
  <c r="I47" i="13" s="1"/>
  <c r="T46" i="13" a="1"/>
  <c r="T46" i="13" s="1"/>
  <c r="G46" i="13"/>
  <c r="I46" i="13" s="1"/>
  <c r="T45" i="13" a="1"/>
  <c r="T45" i="13"/>
  <c r="G45" i="13"/>
  <c r="I45" i="13" s="1"/>
  <c r="AH44" i="13" a="1"/>
  <c r="AH44" i="13"/>
  <c r="AG44" i="13" a="1"/>
  <c r="AG44" i="13" s="1"/>
  <c r="AF44" i="13" a="1"/>
  <c r="AF44" i="13" s="1"/>
  <c r="AE44" i="13" a="1"/>
  <c r="AE44" i="13"/>
  <c r="AD44" i="13" a="1"/>
  <c r="AD44" i="13"/>
  <c r="AC44" i="13" a="1"/>
  <c r="AC44" i="13"/>
  <c r="AB44" i="13" a="1"/>
  <c r="AB44" i="13"/>
  <c r="AA44" i="13" a="1"/>
  <c r="AA44" i="13" s="1"/>
  <c r="Z44" i="13" a="1"/>
  <c r="Z44" i="13" s="1"/>
  <c r="Y44" i="13" a="1"/>
  <c r="Y44" i="13"/>
  <c r="X44" i="13" a="1"/>
  <c r="X44" i="13"/>
  <c r="W44" i="13" a="1"/>
  <c r="W44" i="13"/>
  <c r="V44" i="13" a="1"/>
  <c r="V44" i="13"/>
  <c r="U44" i="13" a="1"/>
  <c r="U44" i="13" s="1"/>
  <c r="S44" i="13" a="1"/>
  <c r="S44" i="13"/>
  <c r="R44" i="13" a="1"/>
  <c r="R44" i="13"/>
  <c r="Q44" i="13" a="1"/>
  <c r="Q44" i="13"/>
  <c r="P44" i="13" a="1"/>
  <c r="P44" i="13"/>
  <c r="O44" i="13" a="1"/>
  <c r="O44" i="13" s="1"/>
  <c r="N44" i="13" a="1"/>
  <c r="N44" i="13" s="1"/>
  <c r="T44" i="13" s="1" a="1"/>
  <c r="T44" i="13" s="1"/>
  <c r="M44" i="13" a="1"/>
  <c r="M44" i="13"/>
  <c r="L44" i="13" a="1"/>
  <c r="L44" i="13"/>
  <c r="K44" i="13" a="1"/>
  <c r="K44" i="13"/>
  <c r="J44" i="13" a="1"/>
  <c r="J44" i="13"/>
  <c r="H44" i="13" a="1"/>
  <c r="H44" i="13"/>
  <c r="F44" i="13" a="1"/>
  <c r="F44" i="13"/>
  <c r="E44" i="13" a="1"/>
  <c r="E44" i="13"/>
  <c r="G44" i="13" s="1"/>
  <c r="I44" i="13" s="1"/>
  <c r="T43" i="13" a="1"/>
  <c r="T43" i="13"/>
  <c r="G43" i="13"/>
  <c r="I43" i="13" s="1"/>
  <c r="T42" i="13" a="1"/>
  <c r="T42" i="13" s="1"/>
  <c r="I42" i="13"/>
  <c r="G42" i="13"/>
  <c r="T41" i="13" a="1"/>
  <c r="T41" i="13"/>
  <c r="G41" i="13"/>
  <c r="I41" i="13" s="1"/>
  <c r="T40" i="13" a="1"/>
  <c r="T40" i="13"/>
  <c r="G40" i="13"/>
  <c r="I40" i="13" s="1"/>
  <c r="T39" i="13" a="1"/>
  <c r="T39" i="13" s="1"/>
  <c r="I39" i="13"/>
  <c r="G39" i="13"/>
  <c r="T38" i="13" a="1"/>
  <c r="T38" i="13" s="1"/>
  <c r="G38" i="13"/>
  <c r="I38" i="13" s="1"/>
  <c r="T37" i="13" a="1"/>
  <c r="T37" i="13"/>
  <c r="G37" i="13"/>
  <c r="I37" i="13" s="1"/>
  <c r="AH36" i="13" a="1"/>
  <c r="AH36" i="13" s="1"/>
  <c r="AG36" i="13" a="1"/>
  <c r="AG36" i="13" s="1"/>
  <c r="AF36" i="13" a="1"/>
  <c r="AF36" i="13" s="1"/>
  <c r="AE36" i="13" a="1"/>
  <c r="AE36" i="13"/>
  <c r="AD36" i="13" a="1"/>
  <c r="AD36" i="13"/>
  <c r="AC36" i="13" a="1"/>
  <c r="AC36" i="13"/>
  <c r="AB36" i="13" a="1"/>
  <c r="AB36" i="13" s="1"/>
  <c r="AA36" i="13" a="1"/>
  <c r="AA36" i="13" s="1"/>
  <c r="Z36" i="13" a="1"/>
  <c r="Z36" i="13" s="1"/>
  <c r="Y36" i="13" a="1"/>
  <c r="Y36" i="13"/>
  <c r="X36" i="13" a="1"/>
  <c r="X36" i="13"/>
  <c r="W36" i="13" a="1"/>
  <c r="W36" i="13"/>
  <c r="V36" i="13" a="1"/>
  <c r="V36" i="13" s="1"/>
  <c r="U36" i="13" a="1"/>
  <c r="U36" i="13" s="1"/>
  <c r="S36" i="13" a="1"/>
  <c r="S36" i="13"/>
  <c r="R36" i="13" a="1"/>
  <c r="R36" i="13"/>
  <c r="Q36" i="13" a="1"/>
  <c r="Q36" i="13"/>
  <c r="P36" i="13" a="1"/>
  <c r="P36" i="13" s="1"/>
  <c r="O36" i="13" a="1"/>
  <c r="O36" i="13" s="1"/>
  <c r="N36" i="13" a="1"/>
  <c r="N36" i="13" s="1"/>
  <c r="T36" i="13" s="1" a="1"/>
  <c r="T36" i="13" s="1"/>
  <c r="M36" i="13" a="1"/>
  <c r="M36" i="13"/>
  <c r="L36" i="13" a="1"/>
  <c r="L36" i="13"/>
  <c r="K36" i="13" a="1"/>
  <c r="K36" i="13"/>
  <c r="J36" i="13" a="1"/>
  <c r="J36" i="13" s="1"/>
  <c r="H36" i="13" a="1"/>
  <c r="H36" i="13" s="1"/>
  <c r="F36" i="13" a="1"/>
  <c r="F36" i="13"/>
  <c r="E36" i="13" a="1"/>
  <c r="E36" i="13"/>
  <c r="T35" i="13" a="1"/>
  <c r="T35" i="13"/>
  <c r="I35" i="13"/>
  <c r="G35" i="13"/>
  <c r="T34" i="13" a="1"/>
  <c r="T34" i="13" s="1"/>
  <c r="I34" i="13"/>
  <c r="G34" i="13"/>
  <c r="T33" i="13" a="1"/>
  <c r="T33" i="13"/>
  <c r="G33" i="13"/>
  <c r="I33" i="13" s="1"/>
  <c r="T32" i="13" a="1"/>
  <c r="T32" i="13"/>
  <c r="I32" i="13"/>
  <c r="G32" i="13"/>
  <c r="T31" i="13" a="1"/>
  <c r="T31" i="13" s="1"/>
  <c r="I31" i="13"/>
  <c r="G31" i="13"/>
  <c r="T30" i="13" a="1"/>
  <c r="T30" i="13"/>
  <c r="G30" i="13"/>
  <c r="I30" i="13" s="1"/>
  <c r="T29" i="13" a="1"/>
  <c r="T29" i="13"/>
  <c r="I29" i="13"/>
  <c r="G29" i="13"/>
  <c r="T28" i="13" a="1"/>
  <c r="T28" i="13" s="1"/>
  <c r="I28" i="13"/>
  <c r="G28" i="13"/>
  <c r="T27" i="13" a="1"/>
  <c r="T27" i="13"/>
  <c r="G27" i="13"/>
  <c r="I27" i="13" s="1"/>
  <c r="AH26" i="13" a="1"/>
  <c r="AH26" i="13" s="1"/>
  <c r="AG26" i="13" a="1"/>
  <c r="AG26" i="13" s="1"/>
  <c r="AF26" i="13" a="1"/>
  <c r="AF26" i="13" s="1"/>
  <c r="AE26" i="13" a="1"/>
  <c r="AE26" i="13" s="1"/>
  <c r="AD26" i="13" a="1"/>
  <c r="AD26" i="13"/>
  <c r="AC26" i="13" a="1"/>
  <c r="AC26" i="13"/>
  <c r="AB26" i="13" a="1"/>
  <c r="AB26" i="13" s="1"/>
  <c r="AA26" i="13" a="1"/>
  <c r="AA26" i="13" s="1"/>
  <c r="Z26" i="13" a="1"/>
  <c r="Z26" i="13" s="1"/>
  <c r="Y26" i="13" a="1"/>
  <c r="Y26" i="13" s="1"/>
  <c r="X26" i="13" a="1"/>
  <c r="X26" i="13"/>
  <c r="W26" i="13" a="1"/>
  <c r="W26" i="13"/>
  <c r="V26" i="13" a="1"/>
  <c r="V26" i="13" s="1"/>
  <c r="U26" i="13" a="1"/>
  <c r="U26" i="13" s="1"/>
  <c r="S26" i="13"/>
  <c r="R26" i="13"/>
  <c r="Q26" i="13"/>
  <c r="P26" i="13"/>
  <c r="O26" i="13"/>
  <c r="N26" i="13"/>
  <c r="T26" i="13" s="1" a="1"/>
  <c r="T26" i="13" s="1"/>
  <c r="M26" i="13"/>
  <c r="L26" i="13" a="1"/>
  <c r="L26" i="13"/>
  <c r="K26" i="13" a="1"/>
  <c r="K26" i="13"/>
  <c r="J26" i="13" a="1"/>
  <c r="J26" i="13" s="1"/>
  <c r="H26" i="13" a="1"/>
  <c r="H26" i="13"/>
  <c r="F26" i="13" a="1"/>
  <c r="F26" i="13" s="1"/>
  <c r="E26" i="13" a="1"/>
  <c r="E26" i="13"/>
  <c r="G26" i="13" s="1"/>
  <c r="I26" i="13" s="1"/>
  <c r="T25" i="13" a="1"/>
  <c r="T25" i="13" s="1"/>
  <c r="I25" i="13"/>
  <c r="G25" i="13"/>
  <c r="T24" i="13" a="1"/>
  <c r="T24" i="13"/>
  <c r="I24" i="13"/>
  <c r="G24" i="13"/>
  <c r="AH23" i="13" a="1"/>
  <c r="AH23" i="13" s="1"/>
  <c r="AG23" i="13" a="1"/>
  <c r="AG23" i="13"/>
  <c r="AF23" i="13" a="1"/>
  <c r="AF23" i="13"/>
  <c r="AE23" i="13" a="1"/>
  <c r="AE23" i="13" s="1"/>
  <c r="AD23" i="13" a="1"/>
  <c r="AD23" i="13"/>
  <c r="AC23" i="13" a="1"/>
  <c r="AC23" i="13" s="1"/>
  <c r="AB23" i="13" a="1"/>
  <c r="AB23" i="13" s="1"/>
  <c r="AA23" i="13" a="1"/>
  <c r="AA23" i="13"/>
  <c r="Z23" i="13" a="1"/>
  <c r="Z23" i="13"/>
  <c r="Y23" i="13" a="1"/>
  <c r="Y23" i="13" s="1"/>
  <c r="X23" i="13" a="1"/>
  <c r="X23" i="13"/>
  <c r="W23" i="13" a="1"/>
  <c r="W23" i="13" s="1"/>
  <c r="V23" i="13" a="1"/>
  <c r="V23" i="13" s="1"/>
  <c r="U23" i="13" a="1"/>
  <c r="U23" i="13"/>
  <c r="S23" i="13" a="1"/>
  <c r="S23" i="13" s="1"/>
  <c r="R23" i="13" a="1"/>
  <c r="R23" i="13"/>
  <c r="Q23" i="13" a="1"/>
  <c r="Q23" i="13" s="1"/>
  <c r="P23" i="13" a="1"/>
  <c r="P23" i="13" s="1"/>
  <c r="O23" i="13" a="1"/>
  <c r="O23" i="13"/>
  <c r="N23" i="13" a="1"/>
  <c r="N23" i="13"/>
  <c r="T23" i="13" s="1" a="1"/>
  <c r="T23" i="13" s="1"/>
  <c r="M23" i="13" a="1"/>
  <c r="M23" i="13" s="1"/>
  <c r="L23" i="13" a="1"/>
  <c r="L23" i="13"/>
  <c r="K23" i="13" a="1"/>
  <c r="K23" i="13" s="1"/>
  <c r="J23" i="13" a="1"/>
  <c r="J23" i="13" s="1"/>
  <c r="H23" i="13" a="1"/>
  <c r="H23" i="13"/>
  <c r="F23" i="13" a="1"/>
  <c r="F23" i="13" s="1"/>
  <c r="G23" i="13" s="1"/>
  <c r="I23" i="13" s="1"/>
  <c r="E23" i="13" a="1"/>
  <c r="E23" i="13"/>
  <c r="T22" i="13" a="1"/>
  <c r="T22" i="13" s="1"/>
  <c r="I22" i="13"/>
  <c r="G22" i="13"/>
  <c r="T21" i="13" a="1"/>
  <c r="T21" i="13"/>
  <c r="G21" i="13"/>
  <c r="I21" i="13" s="1"/>
  <c r="T20" i="13" a="1"/>
  <c r="T20" i="13" s="1"/>
  <c r="G20" i="13"/>
  <c r="I20" i="13" s="1"/>
  <c r="T19" i="13" a="1"/>
  <c r="T19" i="13" s="1"/>
  <c r="I19" i="13"/>
  <c r="G19" i="13"/>
  <c r="T18" i="13" a="1"/>
  <c r="T18" i="13"/>
  <c r="I18" i="13"/>
  <c r="G18" i="13"/>
  <c r="AH17" i="13" a="1"/>
  <c r="AH17" i="13" s="1"/>
  <c r="AG17" i="13" a="1"/>
  <c r="AG17" i="13"/>
  <c r="AF17" i="13" a="1"/>
  <c r="AF17" i="13" s="1"/>
  <c r="AE17" i="13" a="1"/>
  <c r="AE17" i="13" s="1"/>
  <c r="AD17" i="13" a="1"/>
  <c r="AD17" i="13"/>
  <c r="AC17" i="13" a="1"/>
  <c r="AC17" i="13"/>
  <c r="AB17" i="13" a="1"/>
  <c r="AB17" i="13" s="1"/>
  <c r="AA17" i="13" a="1"/>
  <c r="AA17" i="13"/>
  <c r="Z17" i="13" a="1"/>
  <c r="Z17" i="13" s="1"/>
  <c r="Y17" i="13" a="1"/>
  <c r="Y17" i="13" s="1"/>
  <c r="X17" i="13" a="1"/>
  <c r="X17" i="13"/>
  <c r="W17" i="13" a="1"/>
  <c r="W17" i="13"/>
  <c r="V17" i="13" a="1"/>
  <c r="V17" i="13" s="1"/>
  <c r="U17" i="13" a="1"/>
  <c r="U17" i="13"/>
  <c r="S17" i="13" a="1"/>
  <c r="S17" i="13" s="1"/>
  <c r="R17" i="13" a="1"/>
  <c r="R17" i="13"/>
  <c r="Q17" i="13" a="1"/>
  <c r="Q17" i="13"/>
  <c r="P17" i="13" a="1"/>
  <c r="P17" i="13" s="1"/>
  <c r="O17" i="13" a="1"/>
  <c r="O17" i="13"/>
  <c r="T17" i="13" s="1" a="1"/>
  <c r="T17" i="13" s="1"/>
  <c r="N17" i="13" a="1"/>
  <c r="N17" i="13" s="1"/>
  <c r="M17" i="13" a="1"/>
  <c r="M17" i="13" s="1"/>
  <c r="L17" i="13" a="1"/>
  <c r="L17" i="13"/>
  <c r="K17" i="13" a="1"/>
  <c r="K17" i="13" s="1"/>
  <c r="J17" i="13" a="1"/>
  <c r="J17" i="13" s="1"/>
  <c r="H17" i="13" a="1"/>
  <c r="H17" i="13"/>
  <c r="F17" i="13" a="1"/>
  <c r="F17" i="13" s="1"/>
  <c r="E17" i="13" a="1"/>
  <c r="E17" i="13"/>
  <c r="G17" i="13" s="1"/>
  <c r="I17" i="13" s="1"/>
  <c r="T16" i="13" a="1"/>
  <c r="T16" i="13"/>
  <c r="I16" i="13"/>
  <c r="G16" i="13"/>
  <c r="T15" i="13" a="1"/>
  <c r="T15" i="13"/>
  <c r="I15" i="13"/>
  <c r="G15" i="13"/>
  <c r="AH14" i="13" a="1"/>
  <c r="AH14" i="13" s="1"/>
  <c r="AG14" i="13" a="1"/>
  <c r="AG14" i="13"/>
  <c r="AF14" i="13" a="1"/>
  <c r="AF14" i="13" s="1"/>
  <c r="AE14" i="13" a="1"/>
  <c r="AE14" i="13" s="1"/>
  <c r="AD14" i="13" a="1"/>
  <c r="AD14" i="13"/>
  <c r="AD91" i="13" s="1" a="1"/>
  <c r="AD91" i="13" s="1"/>
  <c r="AC14" i="13" a="1"/>
  <c r="AC14" i="13" s="1"/>
  <c r="AB14" i="13" a="1"/>
  <c r="AB14" i="13" s="1"/>
  <c r="AA14" i="13" a="1"/>
  <c r="AA14" i="13"/>
  <c r="Z14" i="13" a="1"/>
  <c r="Z14" i="13"/>
  <c r="Z91" i="13" s="1" a="1"/>
  <c r="Z91" i="13" s="1"/>
  <c r="Y14" i="13" a="1"/>
  <c r="Y14" i="13" s="1"/>
  <c r="X14" i="13" a="1"/>
  <c r="X14" i="13"/>
  <c r="W14" i="13" a="1"/>
  <c r="W14" i="13" s="1"/>
  <c r="V14" i="13" a="1"/>
  <c r="V14" i="13" s="1"/>
  <c r="V91" i="13" s="1" a="1"/>
  <c r="V91" i="13" s="1"/>
  <c r="U14" i="13" a="1"/>
  <c r="U14" i="13"/>
  <c r="S14" i="13" a="1"/>
  <c r="S14" i="13" s="1"/>
  <c r="R14" i="13" a="1"/>
  <c r="R14" i="13"/>
  <c r="Q14" i="13" a="1"/>
  <c r="Q14" i="13" s="1"/>
  <c r="P14" i="13" a="1"/>
  <c r="P14" i="13" s="1"/>
  <c r="P91" i="13" s="1" a="1"/>
  <c r="P91" i="13" s="1"/>
  <c r="O14" i="13" a="1"/>
  <c r="O14" i="13"/>
  <c r="N14" i="13" a="1"/>
  <c r="N14" i="13"/>
  <c r="T14" i="13" s="1" a="1"/>
  <c r="T14" i="13" s="1"/>
  <c r="M14" i="13" a="1"/>
  <c r="M14" i="13" s="1"/>
  <c r="L14" i="13" a="1"/>
  <c r="L14" i="13"/>
  <c r="K14" i="13" a="1"/>
  <c r="K14" i="13" s="1"/>
  <c r="J14" i="13" a="1"/>
  <c r="J14" i="13" s="1"/>
  <c r="J91" i="13" s="1" a="1"/>
  <c r="J91" i="13" s="1"/>
  <c r="H14" i="13" a="1"/>
  <c r="H14" i="13"/>
  <c r="H91" i="13" s="1" a="1"/>
  <c r="H91" i="13" s="1"/>
  <c r="F14" i="13" a="1"/>
  <c r="F14" i="13" s="1"/>
  <c r="E14" i="13" a="1"/>
  <c r="E14"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E9" i="13"/>
  <c r="AH8" i="13"/>
  <c r="AG8" i="13"/>
  <c r="AF8" i="13"/>
  <c r="AE8" i="13"/>
  <c r="AD8" i="13"/>
  <c r="AC8" i="13"/>
  <c r="AB8" i="13"/>
  <c r="AA8" i="13"/>
  <c r="Z8" i="13"/>
  <c r="Y8" i="13"/>
  <c r="X8" i="13"/>
  <c r="W8" i="13"/>
  <c r="V8" i="13"/>
  <c r="U8" i="13"/>
  <c r="T8" i="13"/>
  <c r="S8" i="13"/>
  <c r="R8" i="13"/>
  <c r="Q8" i="13"/>
  <c r="P8" i="13"/>
  <c r="O8" i="13"/>
  <c r="N8" i="13"/>
  <c r="M8" i="13"/>
  <c r="L8" i="13"/>
  <c r="K8" i="13"/>
  <c r="J8" i="13"/>
  <c r="I8" i="13"/>
  <c r="H8" i="13"/>
  <c r="G8" i="13"/>
  <c r="F8" i="13"/>
  <c r="E8" i="13"/>
  <c r="K301" i="12"/>
  <c r="AI282" i="12" a="1"/>
  <c r="AI282" i="12" s="1"/>
  <c r="AF282" i="12" a="1"/>
  <c r="AF282" i="12" s="1"/>
  <c r="Z282" i="12" a="1"/>
  <c r="Z282" i="12" s="1"/>
  <c r="W282" i="12" a="1"/>
  <c r="W282" i="12" s="1"/>
  <c r="Q282" i="12" a="1"/>
  <c r="Q282" i="12"/>
  <c r="K282" i="12" a="1"/>
  <c r="K282" i="12"/>
  <c r="AI280" i="12"/>
  <c r="AH280" i="12"/>
  <c r="AG280" i="12"/>
  <c r="AF280" i="12"/>
  <c r="AE280" i="12"/>
  <c r="AD280" i="12"/>
  <c r="AC280" i="12"/>
  <c r="AB280" i="12"/>
  <c r="AA280" i="12"/>
  <c r="Z280" i="12"/>
  <c r="Y280" i="12"/>
  <c r="X280" i="12"/>
  <c r="W280" i="12"/>
  <c r="V280" i="12"/>
  <c r="U280" i="12"/>
  <c r="T280" i="12"/>
  <c r="S280" i="12"/>
  <c r="R280" i="12"/>
  <c r="Q280" i="12"/>
  <c r="P280" i="12"/>
  <c r="O280" i="12"/>
  <c r="N280" i="12"/>
  <c r="M280" i="12"/>
  <c r="L280" i="12"/>
  <c r="K280" i="12"/>
  <c r="AI279" i="12"/>
  <c r="AH279" i="12"/>
  <c r="AG279" i="12"/>
  <c r="AF279" i="12"/>
  <c r="AE279" i="12"/>
  <c r="AD279" i="12"/>
  <c r="AC279" i="12"/>
  <c r="AB279" i="12"/>
  <c r="AA279" i="12"/>
  <c r="Z279" i="12"/>
  <c r="Y279" i="12"/>
  <c r="X279" i="12"/>
  <c r="W279" i="12"/>
  <c r="V279" i="12"/>
  <c r="U279" i="12"/>
  <c r="T279" i="12"/>
  <c r="S279" i="12"/>
  <c r="R279" i="12"/>
  <c r="Q279" i="12"/>
  <c r="P279" i="12"/>
  <c r="O279" i="12"/>
  <c r="N279" i="12"/>
  <c r="M279" i="12"/>
  <c r="L279" i="12"/>
  <c r="K279" i="12"/>
  <c r="U271" i="12" a="1"/>
  <c r="U271" i="12"/>
  <c r="AI269" i="12"/>
  <c r="AH269" i="12"/>
  <c r="AG269" i="12"/>
  <c r="AF269" i="12"/>
  <c r="AE269" i="12"/>
  <c r="AD269" i="12"/>
  <c r="AC269" i="12"/>
  <c r="AB269" i="12"/>
  <c r="AA269" i="12"/>
  <c r="Z269" i="12"/>
  <c r="Y269" i="12"/>
  <c r="X269" i="12"/>
  <c r="W269" i="12"/>
  <c r="V269" i="12"/>
  <c r="U269" i="12"/>
  <c r="T269" i="12"/>
  <c r="S269" i="12"/>
  <c r="R269" i="12"/>
  <c r="Q269" i="12"/>
  <c r="P269" i="12"/>
  <c r="O269" i="12"/>
  <c r="N269" i="12"/>
  <c r="M269" i="12"/>
  <c r="L269" i="12"/>
  <c r="K269" i="12"/>
  <c r="AI268" i="12"/>
  <c r="AH268" i="12"/>
  <c r="AG268" i="12"/>
  <c r="AF268" i="12"/>
  <c r="AE268" i="12"/>
  <c r="AD268" i="12"/>
  <c r="AC268" i="12"/>
  <c r="AB268" i="12"/>
  <c r="AA268" i="12"/>
  <c r="Z268" i="12"/>
  <c r="Y268" i="12"/>
  <c r="X268" i="12"/>
  <c r="W268" i="12"/>
  <c r="V268" i="12"/>
  <c r="U268" i="12"/>
  <c r="T268" i="12"/>
  <c r="S268" i="12"/>
  <c r="R268" i="12"/>
  <c r="Q268" i="12"/>
  <c r="P268" i="12"/>
  <c r="O268" i="12"/>
  <c r="N268" i="12"/>
  <c r="M268" i="12"/>
  <c r="L268" i="12"/>
  <c r="K268" i="12"/>
  <c r="AI258" i="12" a="1"/>
  <c r="AI258" i="12"/>
  <c r="AH258" i="12" a="1"/>
  <c r="AH258" i="12"/>
  <c r="AH282" i="12" s="1" a="1"/>
  <c r="AH282" i="12" s="1"/>
  <c r="AG258" i="12" a="1"/>
  <c r="AG258" i="12"/>
  <c r="AG282" i="12" s="1" a="1"/>
  <c r="AG282" i="12" s="1"/>
  <c r="AF258" i="12" a="1"/>
  <c r="AF258" i="12"/>
  <c r="AE258" i="12" a="1"/>
  <c r="AE258" i="12"/>
  <c r="AE282" i="12" s="1" a="1"/>
  <c r="AE282" i="12" s="1"/>
  <c r="AD258" i="12" a="1"/>
  <c r="AD258" i="12" s="1"/>
  <c r="AD282" i="12" s="1" a="1"/>
  <c r="AD282" i="12" s="1"/>
  <c r="AC258" i="12" a="1"/>
  <c r="AC258" i="12"/>
  <c r="AC282" i="12" s="1" a="1"/>
  <c r="AC282" i="12" s="1"/>
  <c r="AB258" i="12" a="1"/>
  <c r="AB258" i="12"/>
  <c r="AB282" i="12" s="1" a="1"/>
  <c r="AB282" i="12" s="1"/>
  <c r="AA258" i="12" a="1"/>
  <c r="AA258" i="12"/>
  <c r="AA282" i="12" s="1" a="1"/>
  <c r="AA282" i="12" s="1"/>
  <c r="Z258" i="12" a="1"/>
  <c r="Z258" i="12"/>
  <c r="Y258" i="12" a="1"/>
  <c r="Y258" i="12"/>
  <c r="Y282" i="12" s="1" a="1"/>
  <c r="Y282" i="12" s="1"/>
  <c r="X258" i="12" a="1"/>
  <c r="X258" i="12" s="1"/>
  <c r="X282" i="12" s="1" a="1"/>
  <c r="X282" i="12" s="1"/>
  <c r="W258" i="12" a="1"/>
  <c r="W258" i="12"/>
  <c r="V258" i="12" a="1"/>
  <c r="V258" i="12"/>
  <c r="V282" i="12" s="1" a="1"/>
  <c r="V282" i="12" s="1"/>
  <c r="T258" i="12" a="1"/>
  <c r="T258" i="12"/>
  <c r="T282" i="12" s="1" a="1"/>
  <c r="T282" i="12" s="1"/>
  <c r="S258" i="12" a="1"/>
  <c r="S258" i="12"/>
  <c r="S282" i="12" s="1" a="1"/>
  <c r="S282" i="12" s="1"/>
  <c r="R258" i="12" a="1"/>
  <c r="R258" i="12" s="1"/>
  <c r="R282" i="12" s="1" a="1"/>
  <c r="R282" i="12" s="1"/>
  <c r="Q258" i="12" a="1"/>
  <c r="Q258" i="12"/>
  <c r="P258" i="12" a="1"/>
  <c r="P258" i="12"/>
  <c r="P282" i="12" s="1" a="1"/>
  <c r="P282" i="12" s="1"/>
  <c r="O258" i="12" a="1"/>
  <c r="O258" i="12"/>
  <c r="N258" i="12" a="1"/>
  <c r="N258" i="12"/>
  <c r="N282" i="12" s="1" a="1"/>
  <c r="N282" i="12" s="1"/>
  <c r="M258" i="12" a="1"/>
  <c r="M258" i="12"/>
  <c r="M282" i="12" s="1" a="1"/>
  <c r="M282" i="12" s="1"/>
  <c r="L258" i="12" a="1"/>
  <c r="L258" i="12" s="1"/>
  <c r="L282" i="12" s="1" a="1"/>
  <c r="L282" i="12" s="1"/>
  <c r="K258" i="12" a="1"/>
  <c r="K258" i="12"/>
  <c r="U257" i="12" a="1"/>
  <c r="U257" i="12"/>
  <c r="U256" i="12" a="1"/>
  <c r="U256" i="12"/>
  <c r="U255" i="12" a="1"/>
  <c r="U255" i="12"/>
  <c r="U254" i="12" a="1"/>
  <c r="U254" i="12"/>
  <c r="U253" i="12" a="1"/>
  <c r="U253" i="12" s="1"/>
  <c r="U252" i="12" a="1"/>
  <c r="U252" i="12"/>
  <c r="U251" i="12" a="1"/>
  <c r="U251" i="12"/>
  <c r="U250" i="12" a="1"/>
  <c r="U250" i="12"/>
  <c r="U249" i="12" a="1"/>
  <c r="U249" i="12"/>
  <c r="U248" i="12" a="1"/>
  <c r="U248" i="12"/>
  <c r="U247" i="12" a="1"/>
  <c r="U247" i="12" s="1"/>
  <c r="AI244" i="12"/>
  <c r="AH244" i="12"/>
  <c r="AG244" i="12"/>
  <c r="AF244" i="12"/>
  <c r="AE244" i="12"/>
  <c r="AD244" i="12"/>
  <c r="AC244" i="12"/>
  <c r="AB244" i="12"/>
  <c r="AA244" i="12"/>
  <c r="Z244" i="12"/>
  <c r="Y244" i="12"/>
  <c r="X244" i="12"/>
  <c r="W244" i="12"/>
  <c r="V244" i="12"/>
  <c r="U244" i="12"/>
  <c r="T244" i="12"/>
  <c r="S244" i="12"/>
  <c r="R244" i="12"/>
  <c r="Q244" i="12"/>
  <c r="P244" i="12"/>
  <c r="O244" i="12"/>
  <c r="N244" i="12"/>
  <c r="M244" i="12"/>
  <c r="L244" i="12"/>
  <c r="K244" i="12"/>
  <c r="AI243" i="12"/>
  <c r="AH243" i="12"/>
  <c r="AG243" i="12"/>
  <c r="AF243" i="12"/>
  <c r="AE243" i="12"/>
  <c r="AD243" i="12"/>
  <c r="AC243" i="12"/>
  <c r="AB243" i="12"/>
  <c r="AA243" i="12"/>
  <c r="Z243" i="12"/>
  <c r="Y243" i="12"/>
  <c r="X243" i="12"/>
  <c r="W243" i="12"/>
  <c r="V243" i="12"/>
  <c r="U243" i="12"/>
  <c r="T243" i="12"/>
  <c r="S243" i="12"/>
  <c r="R243" i="12"/>
  <c r="Q243" i="12"/>
  <c r="P243" i="12"/>
  <c r="O243" i="12"/>
  <c r="N243" i="12"/>
  <c r="M243" i="12"/>
  <c r="L243" i="12"/>
  <c r="K243" i="12"/>
  <c r="U233" i="12" a="1"/>
  <c r="U233" i="12"/>
  <c r="AI231" i="12"/>
  <c r="AH231" i="12"/>
  <c r="AG231" i="12"/>
  <c r="AF231" i="12"/>
  <c r="AE231" i="12"/>
  <c r="AD231" i="12"/>
  <c r="AC231" i="12"/>
  <c r="AB231" i="12"/>
  <c r="AA231" i="12"/>
  <c r="Z231" i="12"/>
  <c r="Y231" i="12"/>
  <c r="X231" i="12"/>
  <c r="W231" i="12"/>
  <c r="V231" i="12"/>
  <c r="U231" i="12"/>
  <c r="T231" i="12"/>
  <c r="S231" i="12"/>
  <c r="R231" i="12"/>
  <c r="Q231" i="12"/>
  <c r="P231" i="12"/>
  <c r="O231" i="12"/>
  <c r="N231" i="12"/>
  <c r="M231" i="12"/>
  <c r="L231" i="12"/>
  <c r="K231" i="12"/>
  <c r="AI230" i="12"/>
  <c r="AH230" i="12"/>
  <c r="AG230" i="12"/>
  <c r="AF230" i="12"/>
  <c r="AE230" i="12"/>
  <c r="AD230" i="12"/>
  <c r="AC230" i="12"/>
  <c r="AB230" i="12"/>
  <c r="AA230" i="12"/>
  <c r="Z230" i="12"/>
  <c r="Y230" i="12"/>
  <c r="X230" i="12"/>
  <c r="W230" i="12"/>
  <c r="V230" i="12"/>
  <c r="U230" i="12"/>
  <c r="T230" i="12"/>
  <c r="S230" i="12"/>
  <c r="R230" i="12"/>
  <c r="Q230" i="12"/>
  <c r="P230" i="12"/>
  <c r="O230" i="12"/>
  <c r="N230" i="12"/>
  <c r="M230" i="12"/>
  <c r="L230" i="12"/>
  <c r="K230" i="12"/>
  <c r="AI220" i="12" a="1"/>
  <c r="AI220" i="12"/>
  <c r="AI215" i="12" s="1" a="1"/>
  <c r="AI215" i="12" s="1"/>
  <c r="AH220" i="12" a="1"/>
  <c r="AH220" i="12"/>
  <c r="AG220" i="12" a="1"/>
  <c r="AG220" i="12" s="1"/>
  <c r="AG215" i="12" s="1" a="1"/>
  <c r="AG215" i="12" s="1"/>
  <c r="AF220" i="12" a="1"/>
  <c r="AF220" i="12" s="1"/>
  <c r="AF215" i="12" s="1" a="1"/>
  <c r="AF215" i="12" s="1"/>
  <c r="AE220" i="12" a="1"/>
  <c r="AE220" i="12"/>
  <c r="AD220" i="12" a="1"/>
  <c r="AD220" i="12"/>
  <c r="AD215" i="12" s="1" a="1"/>
  <c r="AD215" i="12" s="1"/>
  <c r="AC220" i="12" a="1"/>
  <c r="AC220" i="12"/>
  <c r="AC215" i="12" s="1" a="1"/>
  <c r="AC215" i="12" s="1"/>
  <c r="AB220" i="12" a="1"/>
  <c r="AB220" i="12"/>
  <c r="AA220" i="12" a="1"/>
  <c r="AA220" i="12" s="1"/>
  <c r="AA215" i="12" s="1" a="1"/>
  <c r="AA215" i="12" s="1"/>
  <c r="Z220" i="12" a="1"/>
  <c r="Z220" i="12" s="1"/>
  <c r="Z215" i="12" s="1" a="1"/>
  <c r="Z215" i="12" s="1"/>
  <c r="Y220" i="12" a="1"/>
  <c r="Y220" i="12"/>
  <c r="X220" i="12" a="1"/>
  <c r="X220" i="12"/>
  <c r="X215" i="12" s="1" a="1"/>
  <c r="X215" i="12" s="1"/>
  <c r="W220" i="12" a="1"/>
  <c r="W220" i="12"/>
  <c r="W215" i="12" s="1" a="1"/>
  <c r="W215" i="12" s="1"/>
  <c r="V220" i="12" a="1"/>
  <c r="V220" i="12"/>
  <c r="T220" i="12" a="1"/>
  <c r="T220" i="12" s="1"/>
  <c r="T215" i="12" s="1" a="1"/>
  <c r="T215" i="12" s="1"/>
  <c r="S220" i="12" a="1"/>
  <c r="S220" i="12"/>
  <c r="R220" i="12" a="1"/>
  <c r="R220" i="12"/>
  <c r="R215" i="12" s="1" a="1"/>
  <c r="R215" i="12" s="1"/>
  <c r="Q220" i="12" a="1"/>
  <c r="Q220" i="12"/>
  <c r="Q215" i="12" s="1" a="1"/>
  <c r="Q215" i="12" s="1"/>
  <c r="P220" i="12" a="1"/>
  <c r="P220" i="12"/>
  <c r="O220" i="12" a="1"/>
  <c r="O220" i="12" s="1"/>
  <c r="N220" i="12" a="1"/>
  <c r="N220" i="12" s="1"/>
  <c r="N215" i="12" s="1" a="1"/>
  <c r="N215" i="12" s="1"/>
  <c r="M220" i="12" a="1"/>
  <c r="M220" i="12"/>
  <c r="L220" i="12" a="1"/>
  <c r="L220" i="12"/>
  <c r="L215" i="12" s="1" a="1"/>
  <c r="L215" i="12" s="1"/>
  <c r="K220" i="12" a="1"/>
  <c r="K220" i="12"/>
  <c r="K215" i="12" s="1" a="1"/>
  <c r="K215" i="12" s="1"/>
  <c r="U219" i="12" a="1"/>
  <c r="U219" i="12"/>
  <c r="U218" i="12" a="1"/>
  <c r="U218" i="12" s="1"/>
  <c r="U217" i="12" a="1"/>
  <c r="U217" i="12" s="1"/>
  <c r="U216" i="12" a="1"/>
  <c r="U216" i="12"/>
  <c r="AH215" i="12" a="1"/>
  <c r="AH215" i="12"/>
  <c r="AE215" i="12" a="1"/>
  <c r="AE215" i="12" s="1"/>
  <c r="AB215" i="12" a="1"/>
  <c r="AB215" i="12"/>
  <c r="Y215" i="12" a="1"/>
  <c r="Y215" i="12" s="1"/>
  <c r="V215" i="12" a="1"/>
  <c r="V215" i="12"/>
  <c r="S215" i="12" a="1"/>
  <c r="S215" i="12" s="1"/>
  <c r="P215" i="12" a="1"/>
  <c r="P215" i="12"/>
  <c r="M215" i="12" a="1"/>
  <c r="M215" i="12" s="1"/>
  <c r="AI213" i="12"/>
  <c r="AH213" i="12"/>
  <c r="AG213" i="12"/>
  <c r="AF213" i="12"/>
  <c r="AE213" i="12"/>
  <c r="AD213" i="12"/>
  <c r="AC213" i="12"/>
  <c r="AB213" i="12"/>
  <c r="AA213" i="12"/>
  <c r="Z213" i="12"/>
  <c r="Y213" i="12"/>
  <c r="X213" i="12"/>
  <c r="W213" i="12"/>
  <c r="V213" i="12"/>
  <c r="U213" i="12"/>
  <c r="T213" i="12"/>
  <c r="S213" i="12"/>
  <c r="R213" i="12"/>
  <c r="Q213" i="12"/>
  <c r="P213" i="12"/>
  <c r="O213" i="12"/>
  <c r="N213" i="12"/>
  <c r="M213" i="12"/>
  <c r="L213" i="12"/>
  <c r="K213" i="12"/>
  <c r="AI212" i="12"/>
  <c r="AH212" i="12"/>
  <c r="AG212" i="12"/>
  <c r="AF212" i="12"/>
  <c r="AE212" i="12"/>
  <c r="AD212" i="12"/>
  <c r="AC212" i="12"/>
  <c r="AB212" i="12"/>
  <c r="AA212" i="12"/>
  <c r="Z212" i="12"/>
  <c r="Y212" i="12"/>
  <c r="X212" i="12"/>
  <c r="W212" i="12"/>
  <c r="V212" i="12"/>
  <c r="U212" i="12"/>
  <c r="T212" i="12"/>
  <c r="S212" i="12"/>
  <c r="R212" i="12"/>
  <c r="Q212" i="12"/>
  <c r="P212" i="12"/>
  <c r="O212" i="12"/>
  <c r="N212" i="12"/>
  <c r="M212" i="12"/>
  <c r="L212" i="12"/>
  <c r="K212" i="12"/>
  <c r="U203" i="12" a="1"/>
  <c r="U203" i="12"/>
  <c r="AI201" i="12"/>
  <c r="AH201" i="12"/>
  <c r="AG201" i="12"/>
  <c r="AF201" i="12"/>
  <c r="AE201" i="12"/>
  <c r="AD201" i="12"/>
  <c r="AC201" i="12"/>
  <c r="AB201" i="12"/>
  <c r="AA201" i="12"/>
  <c r="Z201" i="12"/>
  <c r="Y201" i="12"/>
  <c r="X201" i="12"/>
  <c r="W201" i="12"/>
  <c r="V201" i="12"/>
  <c r="U201" i="12"/>
  <c r="T201" i="12"/>
  <c r="S201" i="12"/>
  <c r="R201" i="12"/>
  <c r="Q201" i="12"/>
  <c r="P201" i="12"/>
  <c r="O201" i="12"/>
  <c r="N201" i="12"/>
  <c r="M201" i="12"/>
  <c r="L201" i="12"/>
  <c r="K201" i="12"/>
  <c r="AI200" i="12"/>
  <c r="AH200" i="12"/>
  <c r="AG200" i="12"/>
  <c r="AF200" i="12"/>
  <c r="AE200" i="12"/>
  <c r="AD200" i="12"/>
  <c r="AC200" i="12"/>
  <c r="AB200" i="12"/>
  <c r="AA200" i="12"/>
  <c r="Z200" i="12"/>
  <c r="Y200" i="12"/>
  <c r="X200" i="12"/>
  <c r="W200" i="12"/>
  <c r="V200" i="12"/>
  <c r="U200" i="12"/>
  <c r="T200" i="12"/>
  <c r="S200" i="12"/>
  <c r="R200" i="12"/>
  <c r="Q200" i="12"/>
  <c r="P200" i="12"/>
  <c r="O200" i="12"/>
  <c r="N200" i="12"/>
  <c r="M200" i="12"/>
  <c r="L200" i="12"/>
  <c r="K200" i="12"/>
  <c r="AI191" i="12" a="1"/>
  <c r="AI191" i="12" s="1"/>
  <c r="AI188" i="12" s="1" a="1"/>
  <c r="AH191" i="12" a="1"/>
  <c r="AH191" i="12"/>
  <c r="AH188" i="12" s="1" a="1"/>
  <c r="AH188" i="12" s="1"/>
  <c r="AG191" i="12" a="1"/>
  <c r="AG191" i="12"/>
  <c r="AF191" i="12" a="1"/>
  <c r="AF191" i="12"/>
  <c r="AF188" i="12" s="1" a="1"/>
  <c r="AF188" i="12" s="1"/>
  <c r="AE191" i="12" a="1"/>
  <c r="AE191" i="12"/>
  <c r="AE188" i="12" s="1" a="1"/>
  <c r="AE188" i="12" s="1"/>
  <c r="AD191" i="12" a="1"/>
  <c r="AD191" i="12" s="1"/>
  <c r="AD188" i="12" s="1" a="1"/>
  <c r="AD188" i="12" s="1"/>
  <c r="AC191" i="12" a="1"/>
  <c r="AC191" i="12" s="1"/>
  <c r="AC188" i="12" s="1" a="1"/>
  <c r="AC188" i="12" s="1"/>
  <c r="AB191" i="12" a="1"/>
  <c r="AB191" i="12"/>
  <c r="AB188" i="12" s="1" a="1"/>
  <c r="AB188" i="12" s="1"/>
  <c r="AA191" i="12" a="1"/>
  <c r="AA191" i="12"/>
  <c r="Z191" i="12" a="1"/>
  <c r="Z191" i="12"/>
  <c r="Z188" i="12" s="1" a="1"/>
  <c r="Z188" i="12" s="1"/>
  <c r="Y191" i="12" a="1"/>
  <c r="Y191" i="12"/>
  <c r="Y188" i="12" s="1" a="1"/>
  <c r="Y188" i="12" s="1"/>
  <c r="X191" i="12" a="1"/>
  <c r="X191" i="12" s="1"/>
  <c r="X188" i="12" s="1"/>
  <c r="W191" i="12" a="1"/>
  <c r="W191" i="12" s="1"/>
  <c r="W188" i="12" s="1"/>
  <c r="V191" i="12" a="1"/>
  <c r="V191" i="12"/>
  <c r="T191" i="12" a="1"/>
  <c r="T191" i="12"/>
  <c r="T188" i="12" s="1" a="1"/>
  <c r="T188" i="12" s="1"/>
  <c r="S191" i="12" a="1"/>
  <c r="S191" i="12"/>
  <c r="R191" i="12" a="1"/>
  <c r="R191" i="12" s="1"/>
  <c r="R188" i="12" s="1" a="1"/>
  <c r="R188" i="12" s="1"/>
  <c r="Q191" i="12" a="1"/>
  <c r="Q191" i="12" s="1"/>
  <c r="Q188" i="12" s="1" a="1"/>
  <c r="Q188" i="12" s="1"/>
  <c r="P191" i="12" a="1"/>
  <c r="P191" i="12"/>
  <c r="O191" i="12" a="1"/>
  <c r="O191" i="12"/>
  <c r="U191" i="12" s="1" a="1"/>
  <c r="U191" i="12" s="1"/>
  <c r="N191" i="12" a="1"/>
  <c r="N191" i="12"/>
  <c r="N188" i="12" s="1" a="1"/>
  <c r="N188" i="12" s="1"/>
  <c r="M191" i="12" a="1"/>
  <c r="M191" i="12"/>
  <c r="L191" i="12" a="1"/>
  <c r="L191" i="12" s="1"/>
  <c r="L188" i="12" s="1" a="1"/>
  <c r="L188" i="12" s="1"/>
  <c r="K191" i="12" a="1"/>
  <c r="K191" i="12" s="1"/>
  <c r="K188" i="12" s="1" a="1"/>
  <c r="K188" i="12" s="1"/>
  <c r="U190" i="12" a="1"/>
  <c r="U190" i="12"/>
  <c r="U189" i="12" a="1"/>
  <c r="U189" i="12"/>
  <c r="AI188" i="12"/>
  <c r="AG188" i="12" a="1"/>
  <c r="AG188" i="12" s="1"/>
  <c r="AA188" i="12" a="1"/>
  <c r="AA188" i="12" s="1"/>
  <c r="V188" i="12"/>
  <c r="U188" i="12" a="1"/>
  <c r="U188" i="12" s="1"/>
  <c r="S188" i="12" a="1"/>
  <c r="S188" i="12"/>
  <c r="P188" i="12" a="1"/>
  <c r="P188" i="12" s="1"/>
  <c r="O188" i="12" a="1"/>
  <c r="O188" i="12" s="1"/>
  <c r="M188" i="12" a="1"/>
  <c r="M188" i="12"/>
  <c r="AI186" i="12"/>
  <c r="AH186" i="12"/>
  <c r="AG186" i="12"/>
  <c r="AF186" i="12"/>
  <c r="AE186" i="12"/>
  <c r="AD186" i="12"/>
  <c r="AC186" i="12"/>
  <c r="AB186" i="12"/>
  <c r="AA186" i="12"/>
  <c r="Z186" i="12"/>
  <c r="Y186" i="12"/>
  <c r="X186" i="12"/>
  <c r="W186" i="12"/>
  <c r="V186" i="12"/>
  <c r="U186" i="12"/>
  <c r="T186" i="12"/>
  <c r="S186" i="12"/>
  <c r="R186" i="12"/>
  <c r="Q186" i="12"/>
  <c r="P186" i="12"/>
  <c r="O186" i="12"/>
  <c r="N186" i="12"/>
  <c r="M186" i="12"/>
  <c r="L186" i="12"/>
  <c r="K186" i="12"/>
  <c r="J186" i="12"/>
  <c r="I186" i="12"/>
  <c r="H186" i="12"/>
  <c r="G186" i="12"/>
  <c r="F186" i="12"/>
  <c r="AI185" i="12"/>
  <c r="AH185" i="12"/>
  <c r="AG185" i="12"/>
  <c r="AF185" i="12"/>
  <c r="AE185" i="12"/>
  <c r="AD185" i="12"/>
  <c r="AC185" i="12"/>
  <c r="AB185" i="12"/>
  <c r="AA185" i="12"/>
  <c r="Z185" i="12"/>
  <c r="Y185" i="12"/>
  <c r="X185" i="12"/>
  <c r="W185" i="12"/>
  <c r="V185" i="12"/>
  <c r="U185" i="12"/>
  <c r="T185" i="12"/>
  <c r="S185" i="12"/>
  <c r="R185" i="12"/>
  <c r="Q185" i="12"/>
  <c r="P185" i="12"/>
  <c r="O185" i="12"/>
  <c r="N185" i="12"/>
  <c r="M185" i="12"/>
  <c r="L185" i="12"/>
  <c r="K185" i="12"/>
  <c r="J185" i="12"/>
  <c r="I185" i="12"/>
  <c r="H185" i="12"/>
  <c r="G185" i="12"/>
  <c r="F185" i="12"/>
  <c r="U177" i="12" a="1"/>
  <c r="U177" i="12" s="1"/>
  <c r="AI175" i="12"/>
  <c r="AH175" i="12"/>
  <c r="AG175" i="12"/>
  <c r="AF175" i="12"/>
  <c r="AE175" i="12"/>
  <c r="AD175" i="12"/>
  <c r="AC175" i="12"/>
  <c r="AB175" i="12"/>
  <c r="AA175" i="12"/>
  <c r="Z175" i="12"/>
  <c r="Y175" i="12"/>
  <c r="X175" i="12"/>
  <c r="W175" i="12"/>
  <c r="V175" i="12"/>
  <c r="U175" i="12"/>
  <c r="T175" i="12"/>
  <c r="S175" i="12"/>
  <c r="R175" i="12"/>
  <c r="Q175" i="12"/>
  <c r="P175" i="12"/>
  <c r="O175" i="12"/>
  <c r="N175" i="12"/>
  <c r="M175" i="12"/>
  <c r="L175" i="12"/>
  <c r="K175" i="12"/>
  <c r="AI174" i="12"/>
  <c r="AH174" i="12"/>
  <c r="AG174" i="12"/>
  <c r="AF174" i="12"/>
  <c r="AE174" i="12"/>
  <c r="AD174" i="12"/>
  <c r="AC174" i="12"/>
  <c r="AB174" i="12"/>
  <c r="AA174" i="12"/>
  <c r="Z174" i="12"/>
  <c r="Y174" i="12"/>
  <c r="X174" i="12"/>
  <c r="W174" i="12"/>
  <c r="V174" i="12"/>
  <c r="U174" i="12"/>
  <c r="T174" i="12"/>
  <c r="S174" i="12"/>
  <c r="R174" i="12"/>
  <c r="Q174" i="12"/>
  <c r="P174" i="12"/>
  <c r="O174" i="12"/>
  <c r="N174" i="12"/>
  <c r="M174" i="12"/>
  <c r="L174" i="12"/>
  <c r="K174" i="12"/>
  <c r="AI165" i="12" a="1"/>
  <c r="AI165" i="12"/>
  <c r="AI162" i="12" s="1" a="1"/>
  <c r="AI162" i="12" s="1"/>
  <c r="AH165" i="12" a="1"/>
  <c r="AH165" i="12"/>
  <c r="AG165" i="12" a="1"/>
  <c r="AG165" i="12" s="1"/>
  <c r="AG162" i="12" s="1" a="1"/>
  <c r="AG162" i="12" s="1"/>
  <c r="AG161" i="12" s="1" a="1"/>
  <c r="AG161" i="12" s="1"/>
  <c r="AF165" i="12" a="1"/>
  <c r="AF165" i="12"/>
  <c r="AF162" i="12" s="1" a="1"/>
  <c r="AF162" i="12" s="1"/>
  <c r="AE165" i="12" a="1"/>
  <c r="AE165" i="12" s="1"/>
  <c r="AE162" i="12" s="1" a="1"/>
  <c r="AE162" i="12" s="1"/>
  <c r="AD165" i="12" a="1"/>
  <c r="AD165" i="12" s="1"/>
  <c r="AD162" i="12" s="1" a="1"/>
  <c r="AD162" i="12" s="1"/>
  <c r="AD161" i="12" s="1" a="1"/>
  <c r="AD161" i="12" s="1"/>
  <c r="AC165" i="12" a="1"/>
  <c r="AC165" i="12"/>
  <c r="AC162" i="12" s="1" a="1"/>
  <c r="AC162" i="12" s="1"/>
  <c r="AC161" i="12" s="1" a="1"/>
  <c r="AC161" i="12" s="1"/>
  <c r="AB165" i="12" a="1"/>
  <c r="AB165" i="12"/>
  <c r="AA165" i="12" a="1"/>
  <c r="AA165" i="12" s="1"/>
  <c r="AA162" i="12" s="1" a="1"/>
  <c r="AA162" i="12" s="1"/>
  <c r="AA161" i="12" s="1" a="1"/>
  <c r="AA161" i="12" s="1"/>
  <c r="Z165" i="12" a="1"/>
  <c r="Z165" i="12"/>
  <c r="Z162" i="12" s="1" a="1"/>
  <c r="Z162" i="12" s="1"/>
  <c r="Z161" i="12" s="1" a="1"/>
  <c r="Z161" i="12" s="1"/>
  <c r="Y165" i="12" a="1"/>
  <c r="Y165" i="12" s="1"/>
  <c r="Y162" i="12" s="1" a="1"/>
  <c r="Y162" i="12" s="1"/>
  <c r="Y161" i="12" s="1" a="1"/>
  <c r="Y161" i="12" s="1"/>
  <c r="X165" i="12" a="1"/>
  <c r="X165" i="12" s="1"/>
  <c r="X162" i="12" s="1" a="1"/>
  <c r="X162" i="12" s="1"/>
  <c r="W165" i="12" a="1"/>
  <c r="W165" i="12"/>
  <c r="W162" i="12" s="1" a="1"/>
  <c r="W162" i="12" s="1"/>
  <c r="V165" i="12" a="1"/>
  <c r="V165" i="12"/>
  <c r="T165" i="12" a="1"/>
  <c r="T165" i="12"/>
  <c r="T162" i="12" s="1" a="1"/>
  <c r="T162" i="12" s="1"/>
  <c r="S165" i="12" a="1"/>
  <c r="S165" i="12" s="1"/>
  <c r="S162" i="12" s="1" a="1"/>
  <c r="S162" i="12" s="1"/>
  <c r="S161" i="12" s="1" a="1"/>
  <c r="S161" i="12" s="1"/>
  <c r="R165" i="12" a="1"/>
  <c r="R165" i="12" s="1"/>
  <c r="R162" i="12" s="1" a="1"/>
  <c r="R162" i="12" s="1"/>
  <c r="R161" i="12" s="1" a="1"/>
  <c r="R161" i="12" s="1"/>
  <c r="Q165" i="12" a="1"/>
  <c r="Q165" i="12"/>
  <c r="Q162" i="12" s="1" a="1"/>
  <c r="Q162" i="12" s="1"/>
  <c r="Q161" i="12" s="1" a="1"/>
  <c r="Q161" i="12" s="1"/>
  <c r="P165" i="12" a="1"/>
  <c r="P165" i="12"/>
  <c r="O165" i="12" a="1"/>
  <c r="O165" i="12" s="1"/>
  <c r="N165" i="12" a="1"/>
  <c r="N165" i="12"/>
  <c r="N162" i="12" s="1" a="1"/>
  <c r="N162" i="12" s="1"/>
  <c r="N161" i="12" s="1" a="1"/>
  <c r="N161" i="12" s="1"/>
  <c r="M165" i="12" a="1"/>
  <c r="M165" i="12" s="1"/>
  <c r="M162" i="12" s="1" a="1"/>
  <c r="M162" i="12" s="1"/>
  <c r="M161" i="12" s="1" a="1"/>
  <c r="M161" i="12" s="1"/>
  <c r="L165" i="12" a="1"/>
  <c r="L165" i="12" s="1"/>
  <c r="L162" i="12" s="1" a="1"/>
  <c r="L162" i="12" s="1"/>
  <c r="L161" i="12" s="1" a="1"/>
  <c r="L161" i="12" s="1"/>
  <c r="K165" i="12" a="1"/>
  <c r="K165" i="12"/>
  <c r="K162" i="12" s="1" a="1"/>
  <c r="K162" i="12" s="1"/>
  <c r="U164" i="12" a="1"/>
  <c r="U164" i="12"/>
  <c r="U163" i="12" a="1"/>
  <c r="U163" i="12" s="1"/>
  <c r="AH162" i="12" a="1"/>
  <c r="AH162" i="12" s="1"/>
  <c r="AH161" i="12" s="1" a="1"/>
  <c r="AH161" i="12" s="1"/>
  <c r="AB162" i="12" a="1"/>
  <c r="AB162" i="12" s="1"/>
  <c r="V162" i="12" a="1"/>
  <c r="V162" i="12" s="1"/>
  <c r="P162" i="12" a="1"/>
  <c r="P162" i="12" s="1"/>
  <c r="O162" i="12" a="1"/>
  <c r="O162" i="12" s="1"/>
  <c r="O161" i="12" s="1" a="1"/>
  <c r="O161" i="12" s="1"/>
  <c r="AB161" i="12" a="1"/>
  <c r="AB161" i="12" s="1"/>
  <c r="AB283" i="12" s="1" a="1"/>
  <c r="AB283" i="12" s="1"/>
  <c r="AB285" i="12" s="1" a="1"/>
  <c r="AB285" i="12" s="1"/>
  <c r="V161" i="12" a="1"/>
  <c r="V161" i="12" s="1"/>
  <c r="U160" i="12" a="1"/>
  <c r="U160" i="12" s="1"/>
  <c r="U159" i="12" a="1"/>
  <c r="U159" i="12"/>
  <c r="U158" i="12" a="1"/>
  <c r="U158" i="12" s="1"/>
  <c r="U157" i="12" a="1"/>
  <c r="U157" i="12" s="1"/>
  <c r="AI156" i="12" a="1"/>
  <c r="AI156" i="12"/>
  <c r="AH156" i="12" a="1"/>
  <c r="AH156" i="12" s="1"/>
  <c r="AG156" i="12" a="1"/>
  <c r="AG156" i="12" s="1"/>
  <c r="AF156" i="12" a="1"/>
  <c r="AF156" i="12"/>
  <c r="AE156" i="12" a="1"/>
  <c r="AE156" i="12" s="1"/>
  <c r="AD156" i="12" a="1"/>
  <c r="AD156" i="12" s="1"/>
  <c r="AC156" i="12" a="1"/>
  <c r="AC156" i="12"/>
  <c r="AB156" i="12" a="1"/>
  <c r="AB156" i="12" s="1"/>
  <c r="AA156" i="12" a="1"/>
  <c r="AA156" i="12" s="1"/>
  <c r="Z156" i="12" a="1"/>
  <c r="Z156" i="12"/>
  <c r="Y156" i="12"/>
  <c r="X156" i="12"/>
  <c r="W156" i="12"/>
  <c r="V156" i="12"/>
  <c r="V246" i="12" s="1"/>
  <c r="T156" i="12" a="1"/>
  <c r="T156" i="12" s="1"/>
  <c r="S156" i="12" a="1"/>
  <c r="S156" i="12" s="1"/>
  <c r="S246" i="12" s="1" a="1"/>
  <c r="S246" i="12" s="1"/>
  <c r="R156" i="12" a="1"/>
  <c r="R156" i="12"/>
  <c r="Q156" i="12" a="1"/>
  <c r="Q156" i="12" s="1"/>
  <c r="P156" i="12" a="1"/>
  <c r="P156" i="12" s="1"/>
  <c r="O156" i="12" a="1"/>
  <c r="O156" i="12"/>
  <c r="N156" i="12" a="1"/>
  <c r="N156" i="12" s="1"/>
  <c r="M156" i="12" a="1"/>
  <c r="M156" i="12" s="1"/>
  <c r="L156" i="12" a="1"/>
  <c r="L156" i="12"/>
  <c r="K156" i="12" a="1"/>
  <c r="K156" i="12" s="1"/>
  <c r="AI154" i="12"/>
  <c r="AH154" i="12"/>
  <c r="AG154" i="12"/>
  <c r="AF154" i="12"/>
  <c r="AE154" i="12"/>
  <c r="AD154" i="12"/>
  <c r="AC154" i="12"/>
  <c r="AB154" i="12"/>
  <c r="AA154" i="12"/>
  <c r="Z154" i="12"/>
  <c r="Y154" i="12"/>
  <c r="X154" i="12"/>
  <c r="W154" i="12"/>
  <c r="V154" i="12"/>
  <c r="U154" i="12"/>
  <c r="T154" i="12"/>
  <c r="S154" i="12"/>
  <c r="R154" i="12"/>
  <c r="Q154" i="12"/>
  <c r="P154" i="12"/>
  <c r="O154" i="12"/>
  <c r="N154" i="12"/>
  <c r="M154" i="12"/>
  <c r="L154" i="12"/>
  <c r="K154" i="12"/>
  <c r="J154" i="12"/>
  <c r="I154" i="12"/>
  <c r="H154" i="12"/>
  <c r="G154" i="12"/>
  <c r="F154" i="12"/>
  <c r="AI153" i="12"/>
  <c r="AH153" i="12"/>
  <c r="AG153" i="12"/>
  <c r="AF153" i="12"/>
  <c r="AE153" i="12"/>
  <c r="AD153" i="12"/>
  <c r="AC153" i="12"/>
  <c r="AB153" i="12"/>
  <c r="AA153" i="12"/>
  <c r="Z153" i="12"/>
  <c r="Y153" i="12"/>
  <c r="X153" i="12"/>
  <c r="W153" i="12"/>
  <c r="V153" i="12"/>
  <c r="U153" i="12"/>
  <c r="T153" i="12"/>
  <c r="S153" i="12"/>
  <c r="R153" i="12"/>
  <c r="Q153" i="12"/>
  <c r="P153" i="12"/>
  <c r="O153" i="12"/>
  <c r="N153" i="12"/>
  <c r="M153" i="12"/>
  <c r="L153" i="12"/>
  <c r="K153" i="12"/>
  <c r="J153" i="12"/>
  <c r="I153" i="12"/>
  <c r="H153" i="12"/>
  <c r="G153" i="12"/>
  <c r="F153" i="12"/>
  <c r="U144" i="12" a="1"/>
  <c r="U144" i="12" s="1"/>
  <c r="H144" i="12" a="1"/>
  <c r="H144" i="12" s="1"/>
  <c r="J144" i="12" s="1" a="1"/>
  <c r="J144" i="12" s="1"/>
  <c r="AI142" i="12"/>
  <c r="AH142" i="12"/>
  <c r="AG142" i="12"/>
  <c r="AF142" i="12"/>
  <c r="AE142" i="12"/>
  <c r="AD142" i="12"/>
  <c r="AC142" i="12"/>
  <c r="AB142" i="12"/>
  <c r="AA142" i="12"/>
  <c r="Z142" i="12"/>
  <c r="Y142" i="12"/>
  <c r="X142" i="12"/>
  <c r="W142" i="12"/>
  <c r="V142" i="12"/>
  <c r="U142" i="12"/>
  <c r="T142" i="12"/>
  <c r="S142" i="12"/>
  <c r="R142" i="12"/>
  <c r="Q142" i="12"/>
  <c r="P142" i="12"/>
  <c r="O142" i="12"/>
  <c r="N142" i="12"/>
  <c r="M142" i="12"/>
  <c r="L142" i="12"/>
  <c r="K142" i="12"/>
  <c r="J142" i="12"/>
  <c r="I142" i="12"/>
  <c r="H142" i="12"/>
  <c r="G142" i="12"/>
  <c r="F142" i="12"/>
  <c r="AI141" i="12"/>
  <c r="AH141" i="12"/>
  <c r="AG141" i="12"/>
  <c r="AF141" i="12"/>
  <c r="AE141" i="12"/>
  <c r="AD141" i="12"/>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AI131" i="12" a="1"/>
  <c r="AI131" i="12" s="1"/>
  <c r="AH131" i="12" a="1"/>
  <c r="AH131" i="12"/>
  <c r="AG131" i="12" a="1"/>
  <c r="AG131" i="12"/>
  <c r="AF131" i="12" a="1"/>
  <c r="AF131" i="12" s="1"/>
  <c r="AE131" i="12" a="1"/>
  <c r="AE131" i="12"/>
  <c r="AD131" i="12" a="1"/>
  <c r="AD131" i="12" s="1"/>
  <c r="AC131" i="12" a="1"/>
  <c r="AC131" i="12" s="1"/>
  <c r="AB131" i="12" a="1"/>
  <c r="AB131" i="12"/>
  <c r="AA131" i="12" a="1"/>
  <c r="AA131" i="12"/>
  <c r="Z131" i="12" a="1"/>
  <c r="Z131" i="12" s="1"/>
  <c r="Y131" i="12" a="1"/>
  <c r="Y131" i="12"/>
  <c r="X131" i="12" a="1"/>
  <c r="X131" i="12" s="1"/>
  <c r="W131" i="12" a="1"/>
  <c r="W131" i="12" s="1"/>
  <c r="V131" i="12" a="1"/>
  <c r="V131" i="12"/>
  <c r="U131" i="12" a="1"/>
  <c r="U131" i="12"/>
  <c r="T131" i="12" a="1"/>
  <c r="T131" i="12" s="1"/>
  <c r="S131" i="12" a="1"/>
  <c r="S131" i="12"/>
  <c r="R131" i="12" a="1"/>
  <c r="R131" i="12" s="1"/>
  <c r="Q131" i="12" a="1"/>
  <c r="Q131" i="12" s="1"/>
  <c r="P131" i="12" a="1"/>
  <c r="P131" i="12"/>
  <c r="O131" i="12" a="1"/>
  <c r="O131" i="12"/>
  <c r="N131" i="12" a="1"/>
  <c r="N131" i="12" s="1"/>
  <c r="M131" i="12" a="1"/>
  <c r="M131" i="12"/>
  <c r="L131" i="12" a="1"/>
  <c r="L131" i="12" s="1"/>
  <c r="K131" i="12" a="1"/>
  <c r="K131" i="12" s="1"/>
  <c r="I131" i="12" a="1"/>
  <c r="I131" i="12" s="1"/>
  <c r="G131" i="12" a="1"/>
  <c r="G131" i="12"/>
  <c r="F131" i="12" a="1"/>
  <c r="F131" i="12" s="1"/>
  <c r="H131" i="12" s="1" a="1"/>
  <c r="H131" i="12" s="1"/>
  <c r="U130" i="12" a="1"/>
  <c r="U130" i="12" s="1"/>
  <c r="H130" i="12" a="1"/>
  <c r="H130" i="12"/>
  <c r="J130" i="12" s="1" a="1"/>
  <c r="J130" i="12" s="1"/>
  <c r="U129" i="12" a="1"/>
  <c r="U129" i="12" s="1"/>
  <c r="H129" i="12" a="1"/>
  <c r="H129" i="12" s="1"/>
  <c r="J129" i="12" s="1" a="1"/>
  <c r="J129" i="12" s="1"/>
  <c r="U128" i="12" a="1"/>
  <c r="U128" i="12" s="1"/>
  <c r="H128" i="12" a="1"/>
  <c r="H128" i="12"/>
  <c r="J128" i="12" s="1" a="1"/>
  <c r="J128" i="12" s="1"/>
  <c r="U127" i="12" a="1"/>
  <c r="U127" i="12" s="1"/>
  <c r="H127" i="12" a="1"/>
  <c r="H127" i="12" s="1"/>
  <c r="J127" i="12" s="1" a="1"/>
  <c r="J127" i="12" s="1"/>
  <c r="U126" i="12" a="1"/>
  <c r="U126" i="12" s="1"/>
  <c r="H126" i="12" a="1"/>
  <c r="H126" i="12"/>
  <c r="J126" i="12" s="1" a="1"/>
  <c r="J126" i="12" s="1"/>
  <c r="AI125" i="12"/>
  <c r="AH125" i="12"/>
  <c r="AG125" i="12"/>
  <c r="AG117" i="12" s="1" a="1"/>
  <c r="AG117" i="12" s="1"/>
  <c r="AF125" i="12"/>
  <c r="AE125" i="12"/>
  <c r="AD125" i="12"/>
  <c r="AD117" i="12" s="1" a="1"/>
  <c r="AD117" i="12" s="1"/>
  <c r="AC125" i="12"/>
  <c r="AC117" i="12" s="1" a="1"/>
  <c r="AB125" i="12"/>
  <c r="AA125" i="12"/>
  <c r="AA117" i="12" s="1" a="1"/>
  <c r="AA117" i="12" s="1"/>
  <c r="Z125" i="12"/>
  <c r="Z117" i="12" s="1" a="1"/>
  <c r="Z117" i="12" s="1"/>
  <c r="Y125" i="12"/>
  <c r="Y117" i="12" s="1" a="1"/>
  <c r="Y117" i="12" s="1"/>
  <c r="X125" i="12"/>
  <c r="X117" i="12" s="1" a="1"/>
  <c r="X117" i="12" s="1"/>
  <c r="W125" i="12"/>
  <c r="V125" i="12"/>
  <c r="T125" i="12"/>
  <c r="S125" i="12"/>
  <c r="R125" i="12"/>
  <c r="R117" i="12" s="1" a="1"/>
  <c r="R117" i="12" s="1"/>
  <c r="Q125" i="12"/>
  <c r="P125" i="12"/>
  <c r="P117" i="12" s="1" a="1"/>
  <c r="O125" i="12"/>
  <c r="N125" i="12"/>
  <c r="N117" i="12" s="1" a="1"/>
  <c r="N117" i="12" s="1"/>
  <c r="M125" i="12"/>
  <c r="L125" i="12"/>
  <c r="L117" i="12" s="1" a="1"/>
  <c r="L117" i="12" s="1"/>
  <c r="K125" i="12"/>
  <c r="I125" i="12"/>
  <c r="I117" i="12" s="1" a="1"/>
  <c r="I117" i="12" s="1"/>
  <c r="G125" i="12"/>
  <c r="F125" i="12"/>
  <c r="F117" i="12" s="1" a="1"/>
  <c r="F117" i="12" s="1"/>
  <c r="H117" i="12" s="1" a="1"/>
  <c r="H117" i="12" s="1"/>
  <c r="J117" i="12" s="1" a="1"/>
  <c r="J117" i="12" s="1"/>
  <c r="U124" i="12" a="1"/>
  <c r="U124" i="12"/>
  <c r="J124" i="12" a="1"/>
  <c r="J124" i="12" s="1"/>
  <c r="H124" i="12" a="1"/>
  <c r="H124" i="12"/>
  <c r="U123" i="12" a="1"/>
  <c r="U123" i="12"/>
  <c r="J123" i="12"/>
  <c r="H123" i="12" a="1"/>
  <c r="H123" i="12"/>
  <c r="J123" i="12" s="1" a="1"/>
  <c r="U122" i="12" a="1"/>
  <c r="U122" i="12"/>
  <c r="J122" i="12" a="1"/>
  <c r="J122" i="12" s="1"/>
  <c r="H122" i="12" a="1"/>
  <c r="H122" i="12"/>
  <c r="U121" i="12" a="1"/>
  <c r="U121" i="12"/>
  <c r="H121" i="12" a="1"/>
  <c r="H121" i="12"/>
  <c r="J121" i="12" s="1" a="1"/>
  <c r="J121" i="12" s="1"/>
  <c r="U120" i="12" a="1"/>
  <c r="U120" i="12" s="1"/>
  <c r="J120" i="12" a="1"/>
  <c r="J120" i="12" s="1"/>
  <c r="H120" i="12" a="1"/>
  <c r="H120" i="12"/>
  <c r="U119" i="12" a="1"/>
  <c r="U119" i="12"/>
  <c r="H119" i="12" a="1"/>
  <c r="H119" i="12"/>
  <c r="J119" i="12" s="1" a="1"/>
  <c r="J119" i="12" s="1"/>
  <c r="U118" i="12" a="1"/>
  <c r="U118" i="12" s="1"/>
  <c r="J118" i="12" a="1"/>
  <c r="J118" i="12" s="1"/>
  <c r="H118" i="12" a="1"/>
  <c r="H118" i="12"/>
  <c r="AI117" i="12" a="1"/>
  <c r="AI117" i="12"/>
  <c r="AH117" i="12" a="1"/>
  <c r="AH117" i="12"/>
  <c r="AF117" i="12" a="1"/>
  <c r="AF117" i="12"/>
  <c r="AE117" i="12" a="1"/>
  <c r="AE117" i="12" s="1"/>
  <c r="AC117" i="12"/>
  <c r="AB117" i="12" a="1"/>
  <c r="AB117" i="12"/>
  <c r="W117" i="12" a="1"/>
  <c r="W117" i="12"/>
  <c r="V117" i="12" a="1"/>
  <c r="V117" i="12"/>
  <c r="T117" i="12" a="1"/>
  <c r="T117" i="12"/>
  <c r="S117" i="12" a="1"/>
  <c r="S117" i="12" s="1"/>
  <c r="Q117" i="12" a="1"/>
  <c r="Q117" i="12"/>
  <c r="P117" i="12"/>
  <c r="M117" i="12" a="1"/>
  <c r="M117" i="12" s="1"/>
  <c r="K117" i="12" a="1"/>
  <c r="K117" i="12"/>
  <c r="G117" i="12" a="1"/>
  <c r="G117" i="12" s="1"/>
  <c r="U116" i="12" a="1"/>
  <c r="U116" i="12"/>
  <c r="H116" i="12" a="1"/>
  <c r="H116" i="12"/>
  <c r="J116" i="12" s="1" a="1"/>
  <c r="J116" i="12" s="1"/>
  <c r="U115" i="12" a="1"/>
  <c r="U115" i="12"/>
  <c r="J115" i="12" a="1"/>
  <c r="J115" i="12" s="1"/>
  <c r="H115" i="12" a="1"/>
  <c r="H115" i="12"/>
  <c r="U114" i="12" a="1"/>
  <c r="U114" i="12"/>
  <c r="J114" i="12"/>
  <c r="H114" i="12" a="1"/>
  <c r="H114" i="12"/>
  <c r="J114" i="12" s="1" a="1"/>
  <c r="U113" i="12" a="1"/>
  <c r="U113" i="12"/>
  <c r="J113" i="12" a="1"/>
  <c r="J113" i="12" s="1"/>
  <c r="H113" i="12" a="1"/>
  <c r="H113" i="12"/>
  <c r="AI111" i="12"/>
  <c r="AH111" i="12"/>
  <c r="AG111" i="12"/>
  <c r="AF111" i="12"/>
  <c r="AE111" i="12"/>
  <c r="AD111" i="12"/>
  <c r="AC111" i="12"/>
  <c r="AB111" i="12"/>
  <c r="AA111" i="12"/>
  <c r="Z111" i="12"/>
  <c r="Y111" i="12"/>
  <c r="X111" i="12"/>
  <c r="W111" i="12"/>
  <c r="V111" i="12"/>
  <c r="U111" i="12"/>
  <c r="T111" i="12"/>
  <c r="S111" i="12"/>
  <c r="R111" i="12"/>
  <c r="Q111" i="12"/>
  <c r="P111" i="12"/>
  <c r="O111" i="12"/>
  <c r="N111" i="12"/>
  <c r="M111" i="12"/>
  <c r="L111" i="12"/>
  <c r="K111" i="12"/>
  <c r="J111" i="12"/>
  <c r="I111" i="12"/>
  <c r="H111" i="12"/>
  <c r="G111" i="12"/>
  <c r="F111" i="12"/>
  <c r="AI110" i="12"/>
  <c r="AH110" i="12"/>
  <c r="AG110" i="12"/>
  <c r="AF110" i="12"/>
  <c r="AE110" i="12"/>
  <c r="AD110" i="12"/>
  <c r="AC110" i="12"/>
  <c r="AB110" i="12"/>
  <c r="AA110" i="12"/>
  <c r="Z110" i="12"/>
  <c r="Y110" i="12"/>
  <c r="X110" i="12"/>
  <c r="W110" i="12"/>
  <c r="V110" i="12"/>
  <c r="U110" i="12"/>
  <c r="T110" i="12"/>
  <c r="S110" i="12"/>
  <c r="R110" i="12"/>
  <c r="Q110" i="12"/>
  <c r="P110" i="12"/>
  <c r="O110" i="12"/>
  <c r="N110" i="12"/>
  <c r="M110" i="12"/>
  <c r="L110" i="12"/>
  <c r="K110" i="12"/>
  <c r="J110" i="12"/>
  <c r="I110" i="12"/>
  <c r="H110" i="12"/>
  <c r="G110" i="12"/>
  <c r="F110" i="12"/>
  <c r="U101" i="12" a="1"/>
  <c r="U101" i="12"/>
  <c r="H101" i="12" a="1"/>
  <c r="H101" i="12"/>
  <c r="J101" i="12" s="1" a="1"/>
  <c r="J101" i="12" s="1"/>
  <c r="AI99" i="12"/>
  <c r="AH99" i="12"/>
  <c r="AG99" i="12"/>
  <c r="AF99" i="12"/>
  <c r="AE99" i="12"/>
  <c r="AD99" i="12"/>
  <c r="AC99" i="12"/>
  <c r="AB99" i="12"/>
  <c r="AA99" i="12"/>
  <c r="Z99" i="12"/>
  <c r="Y99" i="12"/>
  <c r="X99" i="12"/>
  <c r="W99" i="12"/>
  <c r="V99" i="12"/>
  <c r="U99" i="12"/>
  <c r="T99" i="12"/>
  <c r="S99" i="12"/>
  <c r="R99" i="12"/>
  <c r="Q99" i="12"/>
  <c r="P99" i="12"/>
  <c r="O99" i="12"/>
  <c r="N99" i="12"/>
  <c r="M99" i="12"/>
  <c r="L99" i="12"/>
  <c r="K99" i="12"/>
  <c r="J99" i="12"/>
  <c r="I99" i="12"/>
  <c r="H99" i="12"/>
  <c r="G99" i="12"/>
  <c r="F99" i="12"/>
  <c r="AI98" i="12"/>
  <c r="AH98" i="12"/>
  <c r="AG98" i="12"/>
  <c r="AF98" i="12"/>
  <c r="AE98" i="12"/>
  <c r="AD98" i="12"/>
  <c r="AC98" i="12"/>
  <c r="AB98" i="12"/>
  <c r="AA98" i="12"/>
  <c r="Z98" i="12"/>
  <c r="Y98" i="12"/>
  <c r="X98" i="12"/>
  <c r="W98" i="12"/>
  <c r="V98" i="12"/>
  <c r="U98" i="12"/>
  <c r="T98" i="12"/>
  <c r="S98" i="12"/>
  <c r="R98" i="12"/>
  <c r="Q98" i="12"/>
  <c r="P98" i="12"/>
  <c r="O98" i="12"/>
  <c r="N98" i="12"/>
  <c r="M98" i="12"/>
  <c r="L98" i="12"/>
  <c r="K98" i="12"/>
  <c r="J98" i="12"/>
  <c r="I98" i="12"/>
  <c r="H98" i="12"/>
  <c r="G98" i="12"/>
  <c r="F98" i="12"/>
  <c r="AI88" i="12"/>
  <c r="AH88" i="12"/>
  <c r="AG88" i="12"/>
  <c r="AF88" i="12"/>
  <c r="AE88" i="12"/>
  <c r="AD88" i="12"/>
  <c r="AC88" i="12"/>
  <c r="AB88" i="12"/>
  <c r="AA88" i="12"/>
  <c r="Z88" i="12"/>
  <c r="Y88" i="12"/>
  <c r="X88" i="12"/>
  <c r="W88" i="12"/>
  <c r="V88" i="12"/>
  <c r="T88" i="12"/>
  <c r="S88" i="12"/>
  <c r="R88" i="12"/>
  <c r="Q88" i="12"/>
  <c r="P88" i="12"/>
  <c r="O88" i="12"/>
  <c r="U88" i="12" s="1" a="1"/>
  <c r="U88" i="12" s="1"/>
  <c r="N88" i="12"/>
  <c r="M88" i="12"/>
  <c r="L88" i="12"/>
  <c r="K88" i="12"/>
  <c r="I88" i="12"/>
  <c r="G88" i="12"/>
  <c r="F88" i="12"/>
  <c r="H88" i="12" s="1" a="1"/>
  <c r="H88" i="12" s="1"/>
  <c r="J88" i="12" s="1" a="1"/>
  <c r="J88" i="12" s="1"/>
  <c r="U87" i="12" a="1"/>
  <c r="U87" i="12" s="1"/>
  <c r="H87" i="12" a="1"/>
  <c r="H87" i="12" s="1"/>
  <c r="J87" i="12" s="1" a="1"/>
  <c r="J87" i="12" s="1"/>
  <c r="U86" i="12" a="1"/>
  <c r="U86" i="12" s="1"/>
  <c r="J86" i="12"/>
  <c r="H86" i="12" a="1"/>
  <c r="H86" i="12" s="1"/>
  <c r="J86" i="12" s="1" a="1"/>
  <c r="U85" i="12" a="1"/>
  <c r="U85" i="12" s="1"/>
  <c r="H85" i="12" a="1"/>
  <c r="H85" i="12"/>
  <c r="J85" i="12" s="1" a="1"/>
  <c r="J85" i="12" s="1"/>
  <c r="AI83" i="12"/>
  <c r="AH83" i="12"/>
  <c r="AG83" i="12"/>
  <c r="AF83" i="12"/>
  <c r="AE83" i="12"/>
  <c r="AD83" i="12"/>
  <c r="AC83" i="12"/>
  <c r="AB83" i="12"/>
  <c r="AA83" i="12"/>
  <c r="Z83" i="12"/>
  <c r="Y83" i="12"/>
  <c r="X83" i="12"/>
  <c r="W83" i="12"/>
  <c r="V83" i="12"/>
  <c r="U83" i="12"/>
  <c r="T83" i="12"/>
  <c r="S83" i="12"/>
  <c r="R83" i="12"/>
  <c r="Q83" i="12"/>
  <c r="P83" i="12"/>
  <c r="O83" i="12"/>
  <c r="N83" i="12"/>
  <c r="M83" i="12"/>
  <c r="L83" i="12"/>
  <c r="K83" i="12"/>
  <c r="J83" i="12"/>
  <c r="I83" i="12"/>
  <c r="H83" i="12"/>
  <c r="G83" i="12"/>
  <c r="F83"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K82" i="12"/>
  <c r="J82" i="12"/>
  <c r="I82" i="12"/>
  <c r="H82" i="12"/>
  <c r="G82" i="12"/>
  <c r="F82" i="12"/>
  <c r="U70" i="12" a="1"/>
  <c r="U70" i="12" s="1"/>
  <c r="H70" i="12" a="1"/>
  <c r="H70" i="12" s="1"/>
  <c r="J70" i="12" s="1" a="1"/>
  <c r="J70" i="12" s="1"/>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G68" i="12"/>
  <c r="F68"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AI57" i="12" a="1"/>
  <c r="AI57" i="12" s="1"/>
  <c r="AI53" i="12" s="1" a="1"/>
  <c r="AI53" i="12" s="1"/>
  <c r="AH57" i="12" a="1"/>
  <c r="AH57" i="12"/>
  <c r="AH53" i="12" s="1" a="1"/>
  <c r="AH53" i="12" s="1"/>
  <c r="AG57" i="12" a="1"/>
  <c r="AG57" i="12" s="1"/>
  <c r="AG53" i="12" s="1" a="1"/>
  <c r="AG53" i="12" s="1"/>
  <c r="AF57" i="12" a="1"/>
  <c r="AF57" i="12" s="1"/>
  <c r="AE57" i="12" a="1"/>
  <c r="AE57" i="12"/>
  <c r="AE53" i="12" s="1" a="1"/>
  <c r="AD57" i="12" a="1"/>
  <c r="AD57" i="12"/>
  <c r="AD53" i="12" s="1" a="1"/>
  <c r="AD53" i="12" s="1"/>
  <c r="AC57" i="12" a="1"/>
  <c r="AC57" i="12" s="1"/>
  <c r="AB57" i="12" a="1"/>
  <c r="AB57" i="12"/>
  <c r="AB53" i="12" s="1" a="1"/>
  <c r="AB53" i="12" s="1"/>
  <c r="AA57" i="12" a="1"/>
  <c r="AA57" i="12"/>
  <c r="AA53" i="12" s="1" a="1"/>
  <c r="AA53" i="12" s="1"/>
  <c r="Z57" i="12" a="1"/>
  <c r="Z57" i="12" s="1"/>
  <c r="Z53" i="12" s="1" a="1"/>
  <c r="Z53" i="12" s="1"/>
  <c r="Y57" i="12" a="1"/>
  <c r="Y57" i="12"/>
  <c r="Y53" i="12" s="1" a="1"/>
  <c r="X57" i="12" a="1"/>
  <c r="X57" i="12"/>
  <c r="X53" i="12" s="1" a="1"/>
  <c r="X53" i="12" s="1"/>
  <c r="W57" i="12" a="1"/>
  <c r="W57" i="12" s="1"/>
  <c r="V57" i="12" a="1"/>
  <c r="V57" i="12" s="1"/>
  <c r="V53" i="12" s="1" a="1"/>
  <c r="V53" i="12" s="1"/>
  <c r="T57" i="12" a="1"/>
  <c r="T57" i="12" s="1"/>
  <c r="T53" i="12" s="1" a="1"/>
  <c r="T53" i="12" s="1"/>
  <c r="S57" i="12" a="1"/>
  <c r="S57" i="12"/>
  <c r="S53" i="12" s="1" a="1"/>
  <c r="S53" i="12" s="1"/>
  <c r="R57" i="12" a="1"/>
  <c r="R57" i="12" s="1"/>
  <c r="R53" i="12" s="1" a="1"/>
  <c r="R53" i="12" s="1"/>
  <c r="Q57" i="12"/>
  <c r="P57" i="12" a="1"/>
  <c r="P57" i="12"/>
  <c r="P53" i="12" s="1" a="1"/>
  <c r="P53" i="12" s="1"/>
  <c r="O57" i="12" a="1"/>
  <c r="O57" i="12" s="1"/>
  <c r="N57" i="12" a="1"/>
  <c r="N57" i="12"/>
  <c r="M57" i="12" a="1"/>
  <c r="M57" i="12"/>
  <c r="M53" i="12" s="1" a="1"/>
  <c r="L57" i="12" a="1"/>
  <c r="L57" i="12" s="1"/>
  <c r="L53" i="12" s="1" a="1"/>
  <c r="L53" i="12" s="1"/>
  <c r="K57" i="12" a="1"/>
  <c r="K57" i="12"/>
  <c r="I57" i="12" a="1"/>
  <c r="I57" i="12"/>
  <c r="I53" i="12" s="1" a="1"/>
  <c r="G57" i="12" a="1"/>
  <c r="G57" i="12"/>
  <c r="G53" i="12" s="1" a="1"/>
  <c r="F57" i="12" a="1"/>
  <c r="F57" i="12" s="1"/>
  <c r="U56" i="12" a="1"/>
  <c r="U56" i="12" s="1"/>
  <c r="H56" i="12" a="1"/>
  <c r="H56" i="12"/>
  <c r="J56" i="12" s="1" a="1"/>
  <c r="J56" i="12" s="1"/>
  <c r="U55" i="12" a="1"/>
  <c r="U55" i="12" s="1"/>
  <c r="H55" i="12" a="1"/>
  <c r="H55" i="12"/>
  <c r="J55" i="12" s="1" a="1"/>
  <c r="J55" i="12" s="1"/>
  <c r="U54" i="12" a="1"/>
  <c r="U54" i="12"/>
  <c r="H54" i="12" a="1"/>
  <c r="H54" i="12" s="1"/>
  <c r="J54" i="12" s="1" a="1"/>
  <c r="J54" i="12" s="1"/>
  <c r="AF53" i="12" a="1"/>
  <c r="AF53" i="12"/>
  <c r="AE53" i="12"/>
  <c r="AC53" i="12" a="1"/>
  <c r="AC53" i="12" s="1"/>
  <c r="Y53" i="12"/>
  <c r="W53" i="12" a="1"/>
  <c r="W53" i="12"/>
  <c r="Q53" i="12" a="1"/>
  <c r="Q53" i="12" s="1"/>
  <c r="N53" i="12" a="1"/>
  <c r="N53" i="12"/>
  <c r="M53" i="12"/>
  <c r="M42" i="12" s="1" a="1"/>
  <c r="M42" i="12" s="1"/>
  <c r="K53" i="12" a="1"/>
  <c r="K53" i="12"/>
  <c r="I53" i="12"/>
  <c r="G53" i="12"/>
  <c r="U52" i="12" a="1"/>
  <c r="U52" i="12" s="1"/>
  <c r="H52" i="12" a="1"/>
  <c r="H52" i="12"/>
  <c r="J52" i="12" s="1" a="1"/>
  <c r="J52" i="12" s="1"/>
  <c r="U51" i="12" a="1"/>
  <c r="U51" i="12"/>
  <c r="J51" i="12"/>
  <c r="H51" i="12" a="1"/>
  <c r="H51" i="12"/>
  <c r="J51" i="12" s="1" a="1"/>
  <c r="U50" i="12" a="1"/>
  <c r="U50" i="12" s="1"/>
  <c r="H50" i="12" a="1"/>
  <c r="H50" i="12"/>
  <c r="J50" i="12" s="1" a="1"/>
  <c r="J50" i="12" s="1"/>
  <c r="AI49" i="12" a="1"/>
  <c r="AI49" i="12" s="1"/>
  <c r="AH49" i="12" a="1"/>
  <c r="AH49" i="12"/>
  <c r="AG49" i="12" a="1"/>
  <c r="AG49" i="12"/>
  <c r="AF49" i="12" a="1"/>
  <c r="AF49" i="12"/>
  <c r="AE49" i="12" a="1"/>
  <c r="AE49" i="12"/>
  <c r="AD49" i="12" a="1"/>
  <c r="AD49" i="12"/>
  <c r="AC49" i="12" a="1"/>
  <c r="AC49" i="12" s="1"/>
  <c r="AB49" i="12" a="1"/>
  <c r="AB49" i="12"/>
  <c r="AA49" i="12" a="1"/>
  <c r="AA49" i="12"/>
  <c r="Z49" i="12" a="1"/>
  <c r="Z49" i="12"/>
  <c r="Y49" i="12" a="1"/>
  <c r="Y49" i="12"/>
  <c r="X49" i="12" a="1"/>
  <c r="X49" i="12"/>
  <c r="W49" i="12" a="1"/>
  <c r="W49" i="12" s="1"/>
  <c r="W42" i="12" s="1" a="1"/>
  <c r="W42" i="12" s="1"/>
  <c r="V49" i="12" a="1"/>
  <c r="V49" i="12"/>
  <c r="T49" i="12" a="1"/>
  <c r="T49" i="12"/>
  <c r="S49" i="12" a="1"/>
  <c r="S49" i="12"/>
  <c r="R49" i="12" a="1"/>
  <c r="R49" i="12" s="1"/>
  <c r="Q49" i="12" a="1"/>
  <c r="Q49" i="12" s="1"/>
  <c r="P49" i="12" a="1"/>
  <c r="P49" i="12"/>
  <c r="O49" i="12" a="1"/>
  <c r="O49" i="12"/>
  <c r="N49" i="12" a="1"/>
  <c r="N49" i="12"/>
  <c r="M49" i="12" a="1"/>
  <c r="M49" i="12"/>
  <c r="L49" i="12" a="1"/>
  <c r="L49" i="12" s="1"/>
  <c r="K49" i="12" a="1"/>
  <c r="K49" i="12" s="1"/>
  <c r="I49" i="12" a="1"/>
  <c r="I49" i="12"/>
  <c r="H49" i="12" a="1"/>
  <c r="H49" i="12" s="1"/>
  <c r="J49" i="12" s="1" a="1"/>
  <c r="J49" i="12" s="1"/>
  <c r="G49" i="12" a="1"/>
  <c r="G49" i="12"/>
  <c r="F49" i="12" a="1"/>
  <c r="F49" i="12"/>
  <c r="U48" i="12" a="1"/>
  <c r="U48" i="12" s="1"/>
  <c r="H48" i="12" a="1"/>
  <c r="H48" i="12"/>
  <c r="J48" i="12" s="1" a="1"/>
  <c r="J48" i="12" s="1"/>
  <c r="U47" i="12" a="1"/>
  <c r="U47" i="12"/>
  <c r="H47" i="12" a="1"/>
  <c r="H47" i="12"/>
  <c r="J47" i="12" s="1" a="1"/>
  <c r="J47" i="12" s="1"/>
  <c r="U46" i="12" a="1"/>
  <c r="U46" i="12" s="1"/>
  <c r="H46" i="12" a="1"/>
  <c r="H46" i="12" s="1"/>
  <c r="J46" i="12" s="1" a="1"/>
  <c r="J46" i="12" s="1"/>
  <c r="AI45" i="12" a="1"/>
  <c r="AI45" i="12"/>
  <c r="AI43" i="12" s="1" a="1"/>
  <c r="AI43" i="12" s="1"/>
  <c r="AH45" i="12" a="1"/>
  <c r="AH45" i="12"/>
  <c r="AH43" i="12" s="1" a="1"/>
  <c r="AH43" i="12" s="1"/>
  <c r="AH42" i="12" s="1" a="1"/>
  <c r="AH42" i="12" s="1"/>
  <c r="AG45" i="12" a="1"/>
  <c r="AG45" i="12" s="1"/>
  <c r="AG43" i="12" s="1" a="1"/>
  <c r="AG43" i="12" s="1"/>
  <c r="AG42" i="12" s="1" a="1"/>
  <c r="AG42" i="12" s="1"/>
  <c r="AF45" i="12" a="1"/>
  <c r="AF45" i="12"/>
  <c r="AE45" i="12" a="1"/>
  <c r="AE45" i="12"/>
  <c r="AE43" i="12" s="1" a="1"/>
  <c r="AE43" i="12" s="1"/>
  <c r="AE42" i="12" s="1" a="1"/>
  <c r="AE42" i="12" s="1"/>
  <c r="AD45" i="12" a="1"/>
  <c r="AD45" i="12" s="1"/>
  <c r="AD43" i="12" s="1" a="1"/>
  <c r="AD43" i="12" s="1"/>
  <c r="AD42" i="12" s="1" a="1"/>
  <c r="AD42" i="12" s="1"/>
  <c r="AC45" i="12" a="1"/>
  <c r="AC45" i="12"/>
  <c r="AB45" i="12" a="1"/>
  <c r="AB45" i="12"/>
  <c r="AB43" i="12" s="1" a="1"/>
  <c r="AB43" i="12" s="1"/>
  <c r="AB42" i="12" s="1" a="1"/>
  <c r="AB42" i="12" s="1"/>
  <c r="AA45" i="12" a="1"/>
  <c r="AA45" i="12" s="1"/>
  <c r="AA43" i="12" s="1" a="1"/>
  <c r="AA43" i="12" s="1"/>
  <c r="AA42" i="12" s="1" a="1"/>
  <c r="AA42" i="12" s="1"/>
  <c r="Z45" i="12" a="1"/>
  <c r="Z45" i="12"/>
  <c r="Y45" i="12" a="1"/>
  <c r="Y45" i="12"/>
  <c r="X45" i="12" a="1"/>
  <c r="X45" i="12" s="1"/>
  <c r="X43" i="12" s="1" a="1"/>
  <c r="X43" i="12" s="1"/>
  <c r="X42" i="12" s="1" a="1"/>
  <c r="X42" i="12" s="1"/>
  <c r="W45" i="12" a="1"/>
  <c r="W45" i="12"/>
  <c r="V45" i="12" a="1"/>
  <c r="V45" i="12"/>
  <c r="T45" i="12" a="1"/>
  <c r="T45" i="12"/>
  <c r="T43" i="12" s="1" a="1"/>
  <c r="T43" i="12" s="1"/>
  <c r="T42" i="12" s="1" a="1"/>
  <c r="S45" i="12" a="1"/>
  <c r="S45" i="12" s="1"/>
  <c r="R45" i="12" a="1"/>
  <c r="R45" i="12"/>
  <c r="Q45" i="12" a="1"/>
  <c r="Q45" i="12" s="1"/>
  <c r="Q43" i="12" s="1" a="1"/>
  <c r="Q43" i="12" s="1"/>
  <c r="P45" i="12" a="1"/>
  <c r="P45" i="12" s="1"/>
  <c r="O45" i="12" a="1"/>
  <c r="O45" i="12"/>
  <c r="N45" i="12" a="1"/>
  <c r="N45" i="12"/>
  <c r="N43" i="12" s="1" a="1"/>
  <c r="N43" i="12" s="1"/>
  <c r="N42" i="12" s="1" a="1"/>
  <c r="M45" i="12" a="1"/>
  <c r="M45" i="12" s="1"/>
  <c r="L45" i="12" a="1"/>
  <c r="L45" i="12"/>
  <c r="L43" i="12" s="1" a="1"/>
  <c r="L43" i="12" s="1"/>
  <c r="L42" i="12" s="1" a="1"/>
  <c r="L42" i="12" s="1"/>
  <c r="K45" i="12" a="1"/>
  <c r="K45" i="12"/>
  <c r="I45" i="12" a="1"/>
  <c r="I45" i="12" s="1"/>
  <c r="I43" i="12" s="1" a="1"/>
  <c r="I43" i="12" s="1"/>
  <c r="G45" i="12" a="1"/>
  <c r="G45" i="12" s="1"/>
  <c r="F45" i="12" a="1"/>
  <c r="F45" i="12" s="1"/>
  <c r="U44" i="12" a="1"/>
  <c r="U44" i="12"/>
  <c r="H44" i="12" a="1"/>
  <c r="H44" i="12"/>
  <c r="J44" i="12" s="1" a="1"/>
  <c r="J44" i="12" s="1"/>
  <c r="AF43" i="12" a="1"/>
  <c r="AF43" i="12" s="1"/>
  <c r="AF42" i="12" s="1" a="1"/>
  <c r="AF42" i="12" s="1"/>
  <c r="AC43" i="12" a="1"/>
  <c r="AC43" i="12"/>
  <c r="AC42" i="12" s="1" a="1"/>
  <c r="AC42" i="12" s="1"/>
  <c r="Z43" i="12" a="1"/>
  <c r="Z43" i="12"/>
  <c r="Y43" i="12" a="1"/>
  <c r="Y43" i="12" s="1"/>
  <c r="W43" i="12" a="1"/>
  <c r="W43" i="12"/>
  <c r="V43" i="12" a="1"/>
  <c r="V43" i="12" s="1"/>
  <c r="V42" i="12" s="1" a="1"/>
  <c r="V42" i="12" s="1"/>
  <c r="S43" i="12" a="1"/>
  <c r="S43" i="12" s="1"/>
  <c r="S42" i="12" s="1" a="1"/>
  <c r="S42" i="12" s="1"/>
  <c r="R43" i="12" a="1"/>
  <c r="R43" i="12"/>
  <c r="P43" i="12" a="1"/>
  <c r="P43" i="12" s="1"/>
  <c r="P42" i="12" s="1" a="1"/>
  <c r="P42" i="12" s="1"/>
  <c r="O43" i="12" a="1"/>
  <c r="O43" i="12"/>
  <c r="U43" i="12" s="1" a="1"/>
  <c r="U43" i="12" s="1"/>
  <c r="M43" i="12" a="1"/>
  <c r="M43" i="12" s="1"/>
  <c r="K43" i="12" a="1"/>
  <c r="K43" i="12"/>
  <c r="G43" i="12" a="1"/>
  <c r="G43" i="12" s="1"/>
  <c r="G42" i="12" s="1" a="1"/>
  <c r="G42" i="12" s="1"/>
  <c r="Z42" i="12" a="1"/>
  <c r="Z42" i="12" s="1"/>
  <c r="T42" i="12"/>
  <c r="N42" i="12"/>
  <c r="U41" i="12" a="1"/>
  <c r="U41" i="12" s="1"/>
  <c r="H41" i="12" a="1"/>
  <c r="H41" i="12"/>
  <c r="J41" i="12" s="1" a="1"/>
  <c r="J41" i="12" s="1"/>
  <c r="U40" i="12" a="1"/>
  <c r="U40" i="12"/>
  <c r="H40" i="12" a="1"/>
  <c r="H40" i="12"/>
  <c r="J40" i="12" s="1" a="1"/>
  <c r="J40" i="12" s="1"/>
  <c r="AI39" i="12" a="1"/>
  <c r="AI39" i="12" s="1"/>
  <c r="AH39" i="12" a="1"/>
  <c r="AH39" i="12" s="1"/>
  <c r="AG39" i="12" a="1"/>
  <c r="AG39" i="12"/>
  <c r="AF39" i="12" a="1"/>
  <c r="AF39" i="12"/>
  <c r="AF30" i="12" s="1"/>
  <c r="AE39" i="12" a="1"/>
  <c r="AE39" i="12"/>
  <c r="AD39" i="12" a="1"/>
  <c r="AD39" i="12"/>
  <c r="AC39" i="12" a="1"/>
  <c r="AC39" i="12" s="1"/>
  <c r="AB39" i="12" a="1"/>
  <c r="AB39" i="12" s="1"/>
  <c r="AA39" i="12" a="1"/>
  <c r="AA39" i="12"/>
  <c r="Z39" i="12" a="1"/>
  <c r="Z39" i="12"/>
  <c r="Y39" i="12" a="1"/>
  <c r="Y39" i="12"/>
  <c r="X39" i="12" a="1"/>
  <c r="X39" i="12" s="1"/>
  <c r="W39" i="12" a="1"/>
  <c r="W39" i="12" s="1"/>
  <c r="V39" i="12" a="1"/>
  <c r="V39" i="12" s="1"/>
  <c r="T39" i="12" a="1"/>
  <c r="T39" i="12"/>
  <c r="S39" i="12" a="1"/>
  <c r="S39" i="12"/>
  <c r="R39" i="12" a="1"/>
  <c r="R39" i="12" s="1"/>
  <c r="Q39" i="12" a="1"/>
  <c r="Q39" i="12" s="1"/>
  <c r="P39" i="12" a="1"/>
  <c r="P39" i="12" s="1"/>
  <c r="O39" i="12" a="1"/>
  <c r="O39" i="12"/>
  <c r="N39" i="12" a="1"/>
  <c r="N39" i="12"/>
  <c r="M39" i="12" a="1"/>
  <c r="M39" i="12"/>
  <c r="L39" i="12" a="1"/>
  <c r="L39" i="12" s="1"/>
  <c r="K39" i="12" a="1"/>
  <c r="K39" i="12" s="1"/>
  <c r="I39" i="12" a="1"/>
  <c r="I39" i="12"/>
  <c r="G39" i="12" a="1"/>
  <c r="G39" i="12" s="1"/>
  <c r="F39" i="12" a="1"/>
  <c r="F39" i="12"/>
  <c r="U38" i="12" a="1"/>
  <c r="U38" i="12"/>
  <c r="J38" i="12" a="1"/>
  <c r="J38" i="12" s="1"/>
  <c r="H38" i="12" a="1"/>
  <c r="H38" i="12"/>
  <c r="U37" i="12" a="1"/>
  <c r="U37" i="12"/>
  <c r="J37" i="12" a="1"/>
  <c r="J37" i="12" s="1"/>
  <c r="H37" i="12" a="1"/>
  <c r="H37" i="12"/>
  <c r="U36" i="12" a="1"/>
  <c r="U36" i="12"/>
  <c r="J36" i="12" a="1"/>
  <c r="J36" i="12" s="1"/>
  <c r="H36" i="12" a="1"/>
  <c r="H36" i="12"/>
  <c r="AI35" i="12" a="1"/>
  <c r="AI35" i="12"/>
  <c r="AH35" i="12" a="1"/>
  <c r="AH35" i="12" s="1"/>
  <c r="AG35" i="12" a="1"/>
  <c r="AG35" i="12"/>
  <c r="AF35" i="12" a="1"/>
  <c r="AF35" i="12"/>
  <c r="AE35" i="12" a="1"/>
  <c r="AE35" i="12" s="1"/>
  <c r="AD35" i="12" a="1"/>
  <c r="AD35" i="12"/>
  <c r="AC35" i="12" a="1"/>
  <c r="AC35" i="12"/>
  <c r="AB35" i="12" a="1"/>
  <c r="AB35" i="12" s="1"/>
  <c r="AA35" i="12" a="1"/>
  <c r="AA35" i="12"/>
  <c r="Z35" i="12" a="1"/>
  <c r="Z35" i="12"/>
  <c r="Y35" i="12" a="1"/>
  <c r="Y35" i="12" s="1"/>
  <c r="X35" i="12" a="1"/>
  <c r="X35" i="12"/>
  <c r="W35" i="12" a="1"/>
  <c r="W35" i="12"/>
  <c r="V35" i="12"/>
  <c r="T35" i="12" a="1"/>
  <c r="T35" i="12"/>
  <c r="S35" i="12" a="1"/>
  <c r="S35" i="12" s="1"/>
  <c r="R35" i="12" a="1"/>
  <c r="R35" i="12" s="1"/>
  <c r="Q35" i="12" a="1"/>
  <c r="Q35" i="12"/>
  <c r="P35" i="12" a="1"/>
  <c r="P35" i="12"/>
  <c r="O35" i="12" a="1"/>
  <c r="O35" i="12"/>
  <c r="N35" i="12" a="1"/>
  <c r="N35" i="12"/>
  <c r="M35" i="12" a="1"/>
  <c r="M35" i="12" s="1"/>
  <c r="L35" i="12" a="1"/>
  <c r="L35" i="12" s="1"/>
  <c r="K35" i="12" a="1"/>
  <c r="K35" i="12"/>
  <c r="I35" i="12" a="1"/>
  <c r="I35" i="12"/>
  <c r="G35" i="12" a="1"/>
  <c r="G35" i="12" s="1"/>
  <c r="F35" i="12" a="1"/>
  <c r="F35" i="12" s="1"/>
  <c r="U34" i="12" a="1"/>
  <c r="U34" i="12"/>
  <c r="J34" i="12" a="1"/>
  <c r="J34" i="12"/>
  <c r="H34" i="12" a="1"/>
  <c r="H34" i="12"/>
  <c r="U33" i="12" a="1"/>
  <c r="U33" i="12"/>
  <c r="H33" i="12" a="1"/>
  <c r="H33" i="12" s="1"/>
  <c r="J33" i="12" s="1" a="1"/>
  <c r="J33" i="12" s="1"/>
  <c r="U32" i="12" a="1"/>
  <c r="U32" i="12"/>
  <c r="J32" i="12" a="1"/>
  <c r="J32" i="12"/>
  <c r="H32" i="12" a="1"/>
  <c r="H32" i="12"/>
  <c r="AI31" i="12" a="1"/>
  <c r="AI31" i="12"/>
  <c r="AH31" i="12" a="1"/>
  <c r="AH31" i="12" s="1"/>
  <c r="AH30" i="12" s="1"/>
  <c r="AG31" i="12" a="1"/>
  <c r="AG31" i="12" s="1"/>
  <c r="AF31" i="12" a="1"/>
  <c r="AF31" i="12"/>
  <c r="AE31" i="12" a="1"/>
  <c r="AE31" i="12"/>
  <c r="AE30" i="12" s="1"/>
  <c r="AD31" i="12" a="1"/>
  <c r="AD31" i="12"/>
  <c r="AC31" i="12" a="1"/>
  <c r="AC31" i="12"/>
  <c r="AB31" i="12" a="1"/>
  <c r="AB31" i="12" s="1"/>
  <c r="AB30" i="12" s="1"/>
  <c r="AA31" i="12" a="1"/>
  <c r="AA31" i="12" s="1"/>
  <c r="Z31" i="12" a="1"/>
  <c r="Z31" i="12"/>
  <c r="Y31" i="12" a="1"/>
  <c r="Y31" i="12"/>
  <c r="X31" i="12" a="1"/>
  <c r="X31" i="12"/>
  <c r="W31" i="12" a="1"/>
  <c r="W31" i="12" s="1"/>
  <c r="V31" i="12" a="1"/>
  <c r="V31" i="12" s="1"/>
  <c r="T31" i="12" a="1"/>
  <c r="T31" i="12"/>
  <c r="S31" i="12" a="1"/>
  <c r="S31" i="12"/>
  <c r="R31" i="12" a="1"/>
  <c r="R31" i="12"/>
  <c r="Q31" i="12" a="1"/>
  <c r="Q31" i="12" s="1"/>
  <c r="P31" i="12" a="1"/>
  <c r="P31" i="12" s="1"/>
  <c r="P30" i="12" s="1"/>
  <c r="O31" i="12" a="1"/>
  <c r="O31" i="12" s="1"/>
  <c r="N31" i="12" a="1"/>
  <c r="N31" i="12"/>
  <c r="M31" i="12" a="1"/>
  <c r="M31" i="12"/>
  <c r="L31" i="12" a="1"/>
  <c r="L31" i="12"/>
  <c r="K31" i="12" a="1"/>
  <c r="K31" i="12" s="1"/>
  <c r="I31" i="12" a="1"/>
  <c r="I31" i="12" s="1"/>
  <c r="G31" i="12" a="1"/>
  <c r="G31" i="12"/>
  <c r="F31" i="12" a="1"/>
  <c r="F31" i="12"/>
  <c r="Z30" i="12"/>
  <c r="U29" i="12" a="1"/>
  <c r="U29" i="12" s="1"/>
  <c r="H29" i="12" a="1"/>
  <c r="H29" i="12"/>
  <c r="J29" i="12" s="1" a="1"/>
  <c r="J29" i="12" s="1"/>
  <c r="U28" i="12" a="1"/>
  <c r="U28" i="12" s="1"/>
  <c r="H28" i="12" a="1"/>
  <c r="H28" i="12"/>
  <c r="J28" i="12" s="1" a="1"/>
  <c r="J28" i="12" s="1"/>
  <c r="U27" i="12" a="1"/>
  <c r="U27" i="12" s="1"/>
  <c r="H27" i="12" a="1"/>
  <c r="H27" i="12"/>
  <c r="J27" i="12" s="1" a="1"/>
  <c r="J27" i="12" s="1"/>
  <c r="U26" i="12" a="1"/>
  <c r="U26" i="12" s="1"/>
  <c r="H26" i="12" a="1"/>
  <c r="H26" i="12"/>
  <c r="J26" i="12" s="1" a="1"/>
  <c r="J26" i="12" s="1"/>
  <c r="AI25" i="12" a="1"/>
  <c r="AI25" i="12" s="1"/>
  <c r="AH25" i="12" a="1"/>
  <c r="AH25" i="12"/>
  <c r="AG25" i="12" a="1"/>
  <c r="AG25" i="12"/>
  <c r="AF25" i="12" a="1"/>
  <c r="AF25" i="12" s="1"/>
  <c r="AE25" i="12" a="1"/>
  <c r="AE25" i="12"/>
  <c r="AD25" i="12" a="1"/>
  <c r="AD25" i="12"/>
  <c r="AC25" i="12" a="1"/>
  <c r="AC25" i="12" s="1"/>
  <c r="AB25" i="12" a="1"/>
  <c r="AB25" i="12"/>
  <c r="AA25" i="12" a="1"/>
  <c r="AA25" i="12"/>
  <c r="Z25" i="12" a="1"/>
  <c r="Z25" i="12" s="1"/>
  <c r="Z21" i="12" s="1" a="1"/>
  <c r="Z21" i="12" s="1"/>
  <c r="Y25" i="12" a="1"/>
  <c r="Y25" i="12"/>
  <c r="X25" i="12" a="1"/>
  <c r="X25" i="12"/>
  <c r="W25" i="12" a="1"/>
  <c r="W25" i="12" s="1"/>
  <c r="V25" i="12" a="1"/>
  <c r="V25" i="12"/>
  <c r="T25" i="12" a="1"/>
  <c r="T25" i="12" s="1"/>
  <c r="S25" i="12" a="1"/>
  <c r="S25" i="12"/>
  <c r="R25" i="12" a="1"/>
  <c r="R25" i="12"/>
  <c r="Q25" i="12" a="1"/>
  <c r="Q25" i="12" s="1"/>
  <c r="P25" i="12" a="1"/>
  <c r="P25" i="12"/>
  <c r="O25" i="12" a="1"/>
  <c r="O25" i="12"/>
  <c r="U25" i="12" s="1" a="1"/>
  <c r="U25" i="12" s="1"/>
  <c r="N25" i="12" a="1"/>
  <c r="N25" i="12" s="1"/>
  <c r="M25" i="12" a="1"/>
  <c r="M25" i="12"/>
  <c r="L25" i="12" a="1"/>
  <c r="L25" i="12"/>
  <c r="K25" i="12" a="1"/>
  <c r="K25" i="12" s="1"/>
  <c r="I25" i="12" a="1"/>
  <c r="I25" i="12"/>
  <c r="H25" i="12" a="1"/>
  <c r="H25" i="12" s="1"/>
  <c r="J25" i="12" s="1" a="1"/>
  <c r="J25" i="12" s="1"/>
  <c r="G25" i="12" a="1"/>
  <c r="G25" i="12"/>
  <c r="F25" i="12" a="1"/>
  <c r="F25" i="12"/>
  <c r="U24" i="12" a="1"/>
  <c r="U24" i="12" s="1"/>
  <c r="H24" i="12" a="1"/>
  <c r="H24" i="12"/>
  <c r="J24" i="12" s="1" a="1"/>
  <c r="J24" i="12" s="1"/>
  <c r="U23" i="12" a="1"/>
  <c r="U23" i="12" s="1"/>
  <c r="H23" i="12" a="1"/>
  <c r="H23" i="12"/>
  <c r="J23" i="12" s="1" a="1"/>
  <c r="J23" i="12" s="1"/>
  <c r="AI22" i="12" a="1"/>
  <c r="AI22" i="12" s="1"/>
  <c r="AH22" i="12" a="1"/>
  <c r="AH22" i="12"/>
  <c r="AG22" i="12" a="1"/>
  <c r="AG22" i="12"/>
  <c r="AF22" i="12" a="1"/>
  <c r="AF22" i="12" s="1"/>
  <c r="AE22" i="12" a="1"/>
  <c r="AE22" i="12"/>
  <c r="AD22" i="12" a="1"/>
  <c r="AD22" i="12"/>
  <c r="AC22" i="12" a="1"/>
  <c r="AC22" i="12" s="1"/>
  <c r="AB22" i="12" a="1"/>
  <c r="AB22" i="12"/>
  <c r="AA22" i="12" a="1"/>
  <c r="AA22" i="12"/>
  <c r="Z22" i="12" a="1"/>
  <c r="Z22" i="12" s="1"/>
  <c r="Y22" i="12" a="1"/>
  <c r="Y22" i="12"/>
  <c r="X22" i="12" a="1"/>
  <c r="X22" i="12"/>
  <c r="W22" i="12" a="1"/>
  <c r="W22" i="12" s="1"/>
  <c r="V22" i="12" a="1"/>
  <c r="V22" i="12"/>
  <c r="T22" i="12" a="1"/>
  <c r="T22" i="12" s="1"/>
  <c r="S22" i="12" a="1"/>
  <c r="S22" i="12"/>
  <c r="R22" i="12" a="1"/>
  <c r="R22" i="12"/>
  <c r="Q22" i="12" a="1"/>
  <c r="Q22" i="12" s="1"/>
  <c r="P22" i="12" a="1"/>
  <c r="P22" i="12"/>
  <c r="P21" i="12" s="1" a="1"/>
  <c r="P21" i="12" s="1"/>
  <c r="P16" i="12" s="1" a="1"/>
  <c r="P16" i="12" s="1"/>
  <c r="O22" i="12" a="1"/>
  <c r="O22" i="12"/>
  <c r="N22" i="12" a="1"/>
  <c r="N22" i="12" s="1"/>
  <c r="M22" i="12" a="1"/>
  <c r="M22" i="12"/>
  <c r="L22" i="12" a="1"/>
  <c r="L22" i="12"/>
  <c r="K22" i="12" a="1"/>
  <c r="K22" i="12" s="1"/>
  <c r="I22" i="12" a="1"/>
  <c r="I22" i="12"/>
  <c r="H22" i="12" a="1"/>
  <c r="H22" i="12" s="1"/>
  <c r="J22" i="12" s="1" a="1"/>
  <c r="J22" i="12" s="1"/>
  <c r="G22" i="12" a="1"/>
  <c r="G22" i="12"/>
  <c r="F22" i="12" a="1"/>
  <c r="F22" i="12"/>
  <c r="U20" i="12" a="1"/>
  <c r="U20" i="12" s="1"/>
  <c r="H20" i="12" a="1"/>
  <c r="H20" i="12"/>
  <c r="J20" i="12" s="1" a="1"/>
  <c r="J20" i="12" s="1"/>
  <c r="U19" i="12" a="1"/>
  <c r="U19" i="12" s="1"/>
  <c r="H19" i="12" a="1"/>
  <c r="H19" i="12"/>
  <c r="J19" i="12" s="1" a="1"/>
  <c r="J19" i="12" s="1"/>
  <c r="U18" i="12" a="1"/>
  <c r="U18" i="12" s="1"/>
  <c r="H18" i="12" a="1"/>
  <c r="H18" i="12"/>
  <c r="J18" i="12" s="1" a="1"/>
  <c r="J18" i="12" s="1"/>
  <c r="AI17" i="12" a="1"/>
  <c r="AI17" i="12" s="1"/>
  <c r="AH17" i="12" a="1"/>
  <c r="AH17" i="12"/>
  <c r="AG17" i="12" a="1"/>
  <c r="AG17" i="12"/>
  <c r="AF17" i="12" a="1"/>
  <c r="AF17" i="12" s="1"/>
  <c r="AE17" i="12" a="1"/>
  <c r="AE17" i="12"/>
  <c r="AD17" i="12" a="1"/>
  <c r="AD17" i="12" s="1"/>
  <c r="AC17" i="12" a="1"/>
  <c r="AC17" i="12" s="1"/>
  <c r="AB17" i="12" a="1"/>
  <c r="AB17" i="12"/>
  <c r="AA17" i="12" a="1"/>
  <c r="AA17" i="12"/>
  <c r="Z17" i="12" a="1"/>
  <c r="Z17" i="12" s="1"/>
  <c r="Y17" i="12" a="1"/>
  <c r="Y17" i="12"/>
  <c r="X17" i="12" a="1"/>
  <c r="X17" i="12" s="1"/>
  <c r="W17" i="12" a="1"/>
  <c r="W17" i="12" s="1"/>
  <c r="V17" i="12" a="1"/>
  <c r="V17" i="12"/>
  <c r="T17" i="12" a="1"/>
  <c r="T17" i="12" s="1"/>
  <c r="S17" i="12" a="1"/>
  <c r="S17" i="12"/>
  <c r="R17" i="12" a="1"/>
  <c r="R17" i="12"/>
  <c r="Q17" i="12" a="1"/>
  <c r="Q17" i="12" s="1"/>
  <c r="P17" i="12" a="1"/>
  <c r="P17" i="12"/>
  <c r="O17" i="12" a="1"/>
  <c r="O17" i="12"/>
  <c r="N17" i="12" a="1"/>
  <c r="N17" i="12" s="1"/>
  <c r="M17" i="12" a="1"/>
  <c r="M17" i="12"/>
  <c r="L17" i="12" a="1"/>
  <c r="L17" i="12"/>
  <c r="K17" i="12" a="1"/>
  <c r="K17" i="12" s="1"/>
  <c r="I17" i="12" a="1"/>
  <c r="I17" i="12" s="1"/>
  <c r="G17" i="12" a="1"/>
  <c r="G17" i="12"/>
  <c r="F17" i="12" a="1"/>
  <c r="F17"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I10" i="12"/>
  <c r="H10" i="12"/>
  <c r="G10" i="12"/>
  <c r="F10" i="12"/>
  <c r="AI9" i="12"/>
  <c r="AH9" i="12"/>
  <c r="AG9" i="12"/>
  <c r="AF9" i="12"/>
  <c r="AE9" i="12"/>
  <c r="AD9" i="12"/>
  <c r="AC9" i="12"/>
  <c r="AB9" i="12"/>
  <c r="AA9" i="12"/>
  <c r="Z9" i="12"/>
  <c r="Y9" i="12"/>
  <c r="X9" i="12"/>
  <c r="W9" i="12"/>
  <c r="V9" i="12"/>
  <c r="U9" i="12"/>
  <c r="T9" i="12"/>
  <c r="S9" i="12"/>
  <c r="R9" i="12"/>
  <c r="Q9" i="12"/>
  <c r="P9" i="12"/>
  <c r="O9" i="12"/>
  <c r="N9" i="12"/>
  <c r="M9" i="12"/>
  <c r="L9" i="12"/>
  <c r="K9" i="12"/>
  <c r="J9" i="12"/>
  <c r="I9" i="12"/>
  <c r="H9" i="12"/>
  <c r="G9" i="12"/>
  <c r="F9" i="12"/>
  <c r="D12" i="19"/>
  <c r="D9" i="19"/>
  <c r="D8" i="19"/>
  <c r="T15" i="11" a="1"/>
  <c r="T15" i="11" s="1"/>
  <c r="O15" i="11" a="1"/>
  <c r="O15" i="11" s="1"/>
  <c r="K15" i="11" a="1"/>
  <c r="K15" i="11" s="1"/>
  <c r="F15" i="11" a="1"/>
  <c r="F15" i="11" s="1"/>
  <c r="T13" i="11" a="1"/>
  <c r="T13" i="11" s="1"/>
  <c r="O13" i="11" a="1"/>
  <c r="O13" i="11" s="1"/>
  <c r="K13" i="11" a="1"/>
  <c r="K13" i="11"/>
  <c r="F13" i="11" a="1"/>
  <c r="F13" i="11" s="1"/>
  <c r="G65" i="10" a="1"/>
  <c r="G65" i="10" s="1"/>
  <c r="H64" i="10" a="1"/>
  <c r="H64" i="10"/>
  <c r="H63" i="10" a="1"/>
  <c r="H63" i="10" s="1"/>
  <c r="H62" i="10" s="1" a="1"/>
  <c r="H62" i="10" s="1"/>
  <c r="G62" i="10" a="1"/>
  <c r="G62" i="10"/>
  <c r="F62" i="10" a="1"/>
  <c r="F62" i="10" s="1"/>
  <c r="F65" i="10" s="1" a="1"/>
  <c r="F65" i="10" s="1"/>
  <c r="H61" i="10" a="1"/>
  <c r="H61" i="10" s="1"/>
  <c r="H60" i="10" a="1"/>
  <c r="H60" i="10"/>
  <c r="H57" i="10"/>
  <c r="G57" i="10"/>
  <c r="F57" i="10"/>
  <c r="H56" i="10"/>
  <c r="G56" i="10"/>
  <c r="F56" i="10"/>
  <c r="M44" i="10"/>
  <c r="K33" i="10" a="1"/>
  <c r="K33" i="10" s="1"/>
  <c r="M32" i="10" a="1"/>
  <c r="M32" i="10"/>
  <c r="L32" i="10" a="1"/>
  <c r="L32" i="10"/>
  <c r="K32" i="10" a="1"/>
  <c r="K32" i="10" s="1"/>
  <c r="J32" i="10" a="1"/>
  <c r="J32" i="10"/>
  <c r="I32" i="10" a="1"/>
  <c r="I32" i="10"/>
  <c r="H32" i="10" a="1"/>
  <c r="H32" i="10"/>
  <c r="G32" i="10" a="1"/>
  <c r="G32" i="10" s="1"/>
  <c r="F32" i="10" a="1"/>
  <c r="F32" i="10"/>
  <c r="M29" i="10" a="1"/>
  <c r="M29" i="10" s="1"/>
  <c r="L29" i="10" a="1"/>
  <c r="L29" i="10"/>
  <c r="K29" i="10" a="1"/>
  <c r="K29" i="10"/>
  <c r="J29" i="10" a="1"/>
  <c r="J29" i="10"/>
  <c r="I29" i="10" a="1"/>
  <c r="I29" i="10" s="1"/>
  <c r="H29" i="10" a="1"/>
  <c r="H29" i="10"/>
  <c r="G29" i="10" a="1"/>
  <c r="G29" i="10" s="1"/>
  <c r="F29" i="10" a="1"/>
  <c r="F29" i="10"/>
  <c r="M20" i="10" a="1"/>
  <c r="M20" i="10" s="1"/>
  <c r="M33" i="10" s="1" a="1"/>
  <c r="M33" i="10" s="1"/>
  <c r="L20" i="10" a="1"/>
  <c r="L20" i="10"/>
  <c r="K20" i="10" a="1"/>
  <c r="K20" i="10"/>
  <c r="J20" i="10" a="1"/>
  <c r="J20" i="10" s="1"/>
  <c r="J33" i="10" s="1" a="1"/>
  <c r="J33" i="10" s="1"/>
  <c r="I20" i="10" a="1"/>
  <c r="I20" i="10" s="1"/>
  <c r="H20" i="10" a="1"/>
  <c r="H20" i="10"/>
  <c r="H33" i="10" s="1" a="1"/>
  <c r="H33" i="10" s="1"/>
  <c r="G20" i="10" a="1"/>
  <c r="G20" i="10"/>
  <c r="G33" i="10" s="1" a="1"/>
  <c r="G33" i="10" s="1"/>
  <c r="F20" i="10" a="1"/>
  <c r="F20" i="10"/>
  <c r="F33" i="10" s="1" a="1"/>
  <c r="F33" i="10" s="1"/>
  <c r="H51" i="9"/>
  <c r="G51" i="9"/>
  <c r="F51" i="9"/>
  <c r="E51" i="9"/>
  <c r="H50" i="9"/>
  <c r="G50" i="9"/>
  <c r="F50" i="9"/>
  <c r="E50" i="9"/>
  <c r="L32" i="9" a="1"/>
  <c r="L32" i="9" s="1"/>
  <c r="H32" i="9" a="1"/>
  <c r="H32" i="9"/>
  <c r="L31" i="9" a="1"/>
  <c r="L31" i="9" s="1"/>
  <c r="H31" i="9" a="1"/>
  <c r="H31" i="9"/>
  <c r="L30" i="9" a="1"/>
  <c r="L30" i="9"/>
  <c r="H30" i="9" a="1"/>
  <c r="H30" i="9"/>
  <c r="K29" i="9" a="1"/>
  <c r="K29" i="9"/>
  <c r="J29" i="9" a="1"/>
  <c r="J29" i="9"/>
  <c r="I29" i="9" a="1"/>
  <c r="I29" i="9"/>
  <c r="H29" i="9" a="1"/>
  <c r="H29" i="9" s="1"/>
  <c r="G29" i="9" a="1"/>
  <c r="G29" i="9"/>
  <c r="F29" i="9" a="1"/>
  <c r="F29" i="9" s="1"/>
  <c r="E29" i="9" a="1"/>
  <c r="E29" i="9"/>
  <c r="L28" i="9" a="1"/>
  <c r="L28" i="9" s="1"/>
  <c r="H28" i="9" a="1"/>
  <c r="H28" i="9"/>
  <c r="L27" i="9" a="1"/>
  <c r="L27" i="9"/>
  <c r="H27" i="9" a="1"/>
  <c r="H27" i="9" s="1"/>
  <c r="L26" i="9" a="1"/>
  <c r="L26" i="9" s="1"/>
  <c r="H26" i="9" a="1"/>
  <c r="H26" i="9"/>
  <c r="L25" i="9" a="1"/>
  <c r="L25" i="9"/>
  <c r="H25" i="9" a="1"/>
  <c r="H25" i="9"/>
  <c r="L24" i="9" a="1"/>
  <c r="L24" i="9" s="1"/>
  <c r="H24" i="9" a="1"/>
  <c r="H24" i="9" s="1"/>
  <c r="K23" i="9" a="1"/>
  <c r="K23" i="9"/>
  <c r="J23" i="9" a="1"/>
  <c r="J23" i="9"/>
  <c r="L23" i="9" s="1" a="1"/>
  <c r="L23" i="9" s="1"/>
  <c r="I23" i="9" a="1"/>
  <c r="I23" i="9"/>
  <c r="G23" i="9" a="1"/>
  <c r="G23" i="9" s="1"/>
  <c r="G17" i="9" s="1" a="1"/>
  <c r="G17" i="9" s="1"/>
  <c r="F23" i="9" a="1"/>
  <c r="F23" i="9" s="1"/>
  <c r="E23" i="9" a="1"/>
  <c r="E23" i="9"/>
  <c r="L22" i="9" a="1"/>
  <c r="L22" i="9"/>
  <c r="H22" i="9" a="1"/>
  <c r="H22" i="9"/>
  <c r="L21" i="9" a="1"/>
  <c r="L21" i="9" s="1"/>
  <c r="H21" i="9" a="1"/>
  <c r="H21" i="9"/>
  <c r="L20" i="9" a="1"/>
  <c r="L20" i="9" s="1"/>
  <c r="H20" i="9" a="1"/>
  <c r="H20" i="9"/>
  <c r="L19" i="9" a="1"/>
  <c r="L19" i="9"/>
  <c r="H19" i="9" a="1"/>
  <c r="H19" i="9"/>
  <c r="K18" i="9" a="1"/>
  <c r="K18" i="9"/>
  <c r="K17" i="9" s="1" a="1"/>
  <c r="J18" i="9" a="1"/>
  <c r="J18" i="9" s="1"/>
  <c r="J17" i="9" s="1" a="1"/>
  <c r="J17" i="9" s="1"/>
  <c r="I18" i="9" a="1"/>
  <c r="I18" i="9"/>
  <c r="I17" i="9" s="1" a="1"/>
  <c r="I17" i="9" s="1"/>
  <c r="L17" i="9" s="1" a="1"/>
  <c r="L17" i="9" s="1"/>
  <c r="G18" i="9" a="1"/>
  <c r="G18" i="9"/>
  <c r="F18" i="9" a="1"/>
  <c r="F18" i="9" s="1"/>
  <c r="F17" i="9" s="1" a="1"/>
  <c r="F17" i="9" s="1"/>
  <c r="E18" i="9" a="1"/>
  <c r="E18" i="9" s="1"/>
  <c r="K17" i="9"/>
  <c r="L16" i="9" a="1"/>
  <c r="L16" i="9" s="1"/>
  <c r="H16" i="9" a="1"/>
  <c r="H16" i="9"/>
  <c r="L15" i="9" a="1"/>
  <c r="L15" i="9"/>
  <c r="H15" i="9" a="1"/>
  <c r="H15" i="9" s="1"/>
  <c r="L14" i="9" a="1"/>
  <c r="L14" i="9" s="1"/>
  <c r="H14" i="9" a="1"/>
  <c r="H14" i="9"/>
  <c r="L13" i="9" a="1"/>
  <c r="L13" i="9"/>
  <c r="H13" i="9" a="1"/>
  <c r="H13" i="9"/>
  <c r="K12" i="9" a="1"/>
  <c r="K12" i="9" s="1"/>
  <c r="J12" i="9" a="1"/>
  <c r="J12" i="9" s="1"/>
  <c r="I12" i="9" a="1"/>
  <c r="I12" i="9"/>
  <c r="G12" i="9" a="1"/>
  <c r="G12" i="9"/>
  <c r="F12" i="9" a="1"/>
  <c r="F12" i="9"/>
  <c r="E12" i="9" a="1"/>
  <c r="E12" i="9"/>
  <c r="N21" i="8" a="1"/>
  <c r="N21" i="8"/>
  <c r="M21" i="8" a="1"/>
  <c r="M21" i="8"/>
  <c r="L21" i="8" a="1"/>
  <c r="L21" i="8"/>
  <c r="J21" i="8" a="1"/>
  <c r="J21" i="8" s="1"/>
  <c r="I21" i="8" a="1"/>
  <c r="I21" i="8" s="1"/>
  <c r="O11" i="8"/>
  <c r="O21" i="8" s="1" a="1"/>
  <c r="O21" i="8" s="1"/>
  <c r="K11" i="8" a="1"/>
  <c r="K11" i="8"/>
  <c r="O11" i="8" s="1" a="1"/>
  <c r="F125" i="7" a="1"/>
  <c r="F125" i="7" s="1"/>
  <c r="E125" i="7" a="1"/>
  <c r="E125" i="7" s="1"/>
  <c r="F122" i="7" a="1"/>
  <c r="F122" i="7" s="1"/>
  <c r="E122" i="7" a="1"/>
  <c r="E122" i="7" s="1"/>
  <c r="F119" i="7" a="1"/>
  <c r="F119" i="7"/>
  <c r="E119" i="7" a="1"/>
  <c r="E119" i="7" s="1"/>
  <c r="F111" i="7" a="1"/>
  <c r="F111" i="7" s="1"/>
  <c r="E111" i="7" a="1"/>
  <c r="E111" i="7"/>
  <c r="G90" i="7" a="1"/>
  <c r="G90" i="7" s="1"/>
  <c r="G88" i="7" a="1"/>
  <c r="G88" i="7" s="1"/>
  <c r="G87" i="7" a="1"/>
  <c r="G87" i="7" s="1"/>
  <c r="G86" i="7" a="1"/>
  <c r="G86" i="7"/>
  <c r="G85" i="7" a="1"/>
  <c r="G85" i="7" s="1"/>
  <c r="G84" i="7" s="1" a="1"/>
  <c r="G84" i="7" s="1"/>
  <c r="G83" i="7" s="1" a="1"/>
  <c r="G83" i="7" s="1"/>
  <c r="G89" i="7" s="1" a="1"/>
  <c r="G89" i="7" s="1"/>
  <c r="F84" i="7" a="1"/>
  <c r="F84" i="7"/>
  <c r="F83" i="7" s="1" a="1"/>
  <c r="F83" i="7" s="1"/>
  <c r="F89" i="7" s="1" a="1"/>
  <c r="F89" i="7" s="1"/>
  <c r="E84" i="7" a="1"/>
  <c r="E84" i="7" s="1"/>
  <c r="E83" i="7" s="1" a="1"/>
  <c r="E83" i="7" s="1"/>
  <c r="E89" i="7" s="1" a="1"/>
  <c r="E89" i="7" s="1"/>
  <c r="G82" i="7" a="1"/>
  <c r="G82" i="7"/>
  <c r="G81" i="7" a="1"/>
  <c r="G81" i="7"/>
  <c r="G78" i="7"/>
  <c r="F78" i="7"/>
  <c r="E78" i="7"/>
  <c r="G77" i="7"/>
  <c r="F77" i="7"/>
  <c r="E77" i="7"/>
  <c r="L62" i="7" a="1"/>
  <c r="L62" i="7" s="1"/>
  <c r="H62" i="7" a="1"/>
  <c r="H62" i="7" s="1"/>
  <c r="L61" i="7" a="1"/>
  <c r="L61" i="7"/>
  <c r="H61" i="7" a="1"/>
  <c r="H61" i="7"/>
  <c r="L60" i="7" a="1"/>
  <c r="L60" i="7"/>
  <c r="H60" i="7" a="1"/>
  <c r="H60" i="7"/>
  <c r="L59" i="7" a="1"/>
  <c r="L59" i="7" s="1"/>
  <c r="H59" i="7" a="1"/>
  <c r="H59" i="7" s="1"/>
  <c r="L58" i="7" a="1"/>
  <c r="L58" i="7"/>
  <c r="H58" i="7" a="1"/>
  <c r="H58" i="7" s="1"/>
  <c r="L57" i="7" a="1"/>
  <c r="L57" i="7" s="1"/>
  <c r="H57" i="7" a="1"/>
  <c r="H57" i="7"/>
  <c r="L56" i="7" a="1"/>
  <c r="L56" i="7"/>
  <c r="H56" i="7" a="1"/>
  <c r="H56" i="7" s="1"/>
  <c r="L55" i="7" a="1"/>
  <c r="L55" i="7"/>
  <c r="H55" i="7" a="1"/>
  <c r="H55" i="7"/>
  <c r="L54" i="7" a="1"/>
  <c r="L54" i="7"/>
  <c r="H54" i="7" a="1"/>
  <c r="H54" i="7"/>
  <c r="L53" i="7" a="1"/>
  <c r="L53" i="7" s="1"/>
  <c r="H53" i="7" a="1"/>
  <c r="H53" i="7" s="1"/>
  <c r="K52" i="7" a="1"/>
  <c r="K52" i="7"/>
  <c r="J52" i="7" a="1"/>
  <c r="J52" i="7"/>
  <c r="J49" i="7" s="1" a="1"/>
  <c r="J49" i="7" s="1"/>
  <c r="I52" i="7" a="1"/>
  <c r="I52" i="7"/>
  <c r="G52" i="7" a="1"/>
  <c r="G52" i="7" s="1"/>
  <c r="G49" i="7" s="1" a="1"/>
  <c r="G49" i="7" s="1"/>
  <c r="F52" i="7" a="1"/>
  <c r="F52" i="7"/>
  <c r="F49" i="7" s="1" a="1"/>
  <c r="E52" i="7" a="1"/>
  <c r="E52" i="7" s="1"/>
  <c r="L51" i="7" a="1"/>
  <c r="L51" i="7"/>
  <c r="H51" i="7" a="1"/>
  <c r="H51" i="7"/>
  <c r="L50" i="7" a="1"/>
  <c r="L50" i="7" s="1"/>
  <c r="H50" i="7" a="1"/>
  <c r="H50" i="7" s="1"/>
  <c r="K49" i="7" a="1"/>
  <c r="K49" i="7"/>
  <c r="F49" i="7"/>
  <c r="L48" i="7" a="1"/>
  <c r="L48" i="7" s="1"/>
  <c r="H48" i="7" a="1"/>
  <c r="H48" i="7"/>
  <c r="L47" i="7" a="1"/>
  <c r="L47" i="7"/>
  <c r="H47" i="7" a="1"/>
  <c r="H47" i="7" s="1"/>
  <c r="L46" i="7" a="1"/>
  <c r="L46" i="7"/>
  <c r="H46" i="7" a="1"/>
  <c r="H46" i="7" s="1"/>
  <c r="K45" i="7" a="1"/>
  <c r="K45" i="7"/>
  <c r="K63" i="7" s="1" a="1"/>
  <c r="K63" i="7" s="1"/>
  <c r="J45" i="7" a="1"/>
  <c r="J45" i="7" s="1"/>
  <c r="I45" i="7" a="1"/>
  <c r="I45" i="7" s="1"/>
  <c r="G45" i="7" a="1"/>
  <c r="G45" i="7" s="1"/>
  <c r="G63" i="7" s="1" a="1"/>
  <c r="G63" i="7" s="1"/>
  <c r="F45" i="7" a="1"/>
  <c r="F45" i="7" s="1"/>
  <c r="E45" i="7" a="1"/>
  <c r="E45" i="7"/>
  <c r="L44" i="7" a="1"/>
  <c r="L44" i="7"/>
  <c r="H44" i="7" a="1"/>
  <c r="H44" i="7" s="1"/>
  <c r="L39" i="7"/>
  <c r="K39" i="7"/>
  <c r="J39" i="7"/>
  <c r="I39" i="7"/>
  <c r="H39" i="7"/>
  <c r="G39" i="7"/>
  <c r="F39" i="7"/>
  <c r="E39" i="7"/>
  <c r="L38" i="7"/>
  <c r="K38" i="7"/>
  <c r="J38" i="7"/>
  <c r="I38" i="7"/>
  <c r="H38" i="7"/>
  <c r="G38" i="7"/>
  <c r="F38" i="7"/>
  <c r="E38" i="7"/>
  <c r="N30" i="7" a="1"/>
  <c r="N30" i="7" s="1"/>
  <c r="M30" i="7" a="1"/>
  <c r="M30" i="7"/>
  <c r="L30" i="7" a="1"/>
  <c r="L30" i="7"/>
  <c r="K30" i="7" a="1"/>
  <c r="K30" i="7" s="1"/>
  <c r="J30" i="7" a="1"/>
  <c r="J30" i="7"/>
  <c r="H30" i="7" a="1"/>
  <c r="H30" i="7" s="1"/>
  <c r="G30" i="7" a="1"/>
  <c r="G30" i="7"/>
  <c r="F30" i="7" a="1"/>
  <c r="F30" i="7"/>
  <c r="E30" i="7" a="1"/>
  <c r="E30" i="7" s="1"/>
  <c r="N29" i="7" a="1"/>
  <c r="N29" i="7"/>
  <c r="I29" i="7" a="1"/>
  <c r="I29" i="7" s="1"/>
  <c r="I30" i="7" s="1" a="1"/>
  <c r="I30" i="7" s="1"/>
  <c r="N28" i="7" a="1"/>
  <c r="N28" i="7" s="1"/>
  <c r="I28" i="7" a="1"/>
  <c r="I28" i="7"/>
  <c r="N27" i="7" a="1"/>
  <c r="N27" i="7"/>
  <c r="M27" i="7"/>
  <c r="L27" i="7"/>
  <c r="K27" i="7"/>
  <c r="J27" i="7"/>
  <c r="H27" i="7"/>
  <c r="I27" i="7" s="1" a="1"/>
  <c r="I27" i="7" s="1"/>
  <c r="G27" i="7"/>
  <c r="F27" i="7"/>
  <c r="E27" i="7"/>
  <c r="N26" i="7"/>
  <c r="I26" i="7"/>
  <c r="N25" i="7" a="1"/>
  <c r="N25" i="7" s="1"/>
  <c r="I25" i="7" a="1"/>
  <c r="I25" i="7" s="1"/>
  <c r="N24" i="7" a="1"/>
  <c r="N24" i="7" s="1"/>
  <c r="I24" i="7" a="1"/>
  <c r="I24" i="7" s="1"/>
  <c r="N23" i="7" a="1"/>
  <c r="N23" i="7"/>
  <c r="I23" i="7" a="1"/>
  <c r="I23" i="7"/>
  <c r="N22" i="7" a="1"/>
  <c r="N22" i="7" s="1"/>
  <c r="I22" i="7" a="1"/>
  <c r="I22" i="7" s="1"/>
  <c r="M20" i="7" a="1"/>
  <c r="M20" i="7" s="1"/>
  <c r="L20" i="7" a="1"/>
  <c r="L20" i="7"/>
  <c r="K20" i="7" a="1"/>
  <c r="K20" i="7"/>
  <c r="J20" i="7" a="1"/>
  <c r="J20" i="7" s="1"/>
  <c r="H20" i="7" a="1"/>
  <c r="H20" i="7" s="1"/>
  <c r="G20" i="7" a="1"/>
  <c r="G20" i="7" s="1"/>
  <c r="F20" i="7" a="1"/>
  <c r="F20" i="7"/>
  <c r="E20" i="7" a="1"/>
  <c r="E20" i="7"/>
  <c r="N19" i="7" a="1"/>
  <c r="N19" i="7" s="1"/>
  <c r="I19" i="7" a="1"/>
  <c r="I19" i="7" s="1"/>
  <c r="N18" i="7" a="1"/>
  <c r="N18" i="7" s="1"/>
  <c r="I18" i="7" a="1"/>
  <c r="I18" i="7" s="1"/>
  <c r="N17" i="7" a="1"/>
  <c r="N17" i="7"/>
  <c r="I17" i="7" a="1"/>
  <c r="I17" i="7"/>
  <c r="N16" i="7" a="1"/>
  <c r="N16" i="7" s="1"/>
  <c r="I16" i="7" a="1"/>
  <c r="I16" i="7" s="1"/>
  <c r="N9" i="7"/>
  <c r="M9" i="7"/>
  <c r="L9" i="7"/>
  <c r="K9" i="7"/>
  <c r="J9" i="7"/>
  <c r="I9" i="7"/>
  <c r="H9" i="7"/>
  <c r="G9" i="7"/>
  <c r="F9" i="7"/>
  <c r="E9" i="7"/>
  <c r="N8" i="7"/>
  <c r="M8" i="7"/>
  <c r="L8" i="7"/>
  <c r="K8" i="7"/>
  <c r="J8" i="7"/>
  <c r="I8" i="7"/>
  <c r="H8" i="7"/>
  <c r="G8" i="7"/>
  <c r="F8" i="7"/>
  <c r="E8" i="7"/>
  <c r="H79" i="6"/>
  <c r="G79" i="6"/>
  <c r="F79" i="6"/>
  <c r="H78" i="6"/>
  <c r="G78" i="6"/>
  <c r="F78" i="6"/>
  <c r="H67" i="6" a="1"/>
  <c r="H67" i="6" s="1"/>
  <c r="H55" i="6" s="1" a="1"/>
  <c r="H55" i="6" s="1"/>
  <c r="H65" i="6"/>
  <c r="G65" i="6"/>
  <c r="F65" i="6"/>
  <c r="H64" i="6"/>
  <c r="G64" i="6"/>
  <c r="F64" i="6"/>
  <c r="G55" i="6" a="1"/>
  <c r="G55" i="6"/>
  <c r="G49" i="6" s="1" a="1"/>
  <c r="G49" i="6" s="1"/>
  <c r="F55" i="6" a="1"/>
  <c r="F55" i="6" s="1"/>
  <c r="F49" i="6" s="1" a="1"/>
  <c r="F49" i="6" s="1"/>
  <c r="H54" i="6" a="1"/>
  <c r="H54" i="6"/>
  <c r="H53" i="6" a="1"/>
  <c r="H53" i="6"/>
  <c r="H52" i="6" a="1"/>
  <c r="H52" i="6"/>
  <c r="H51" i="6" a="1"/>
  <c r="H51" i="6"/>
  <c r="H50" i="6" a="1"/>
  <c r="H50" i="6"/>
  <c r="H48" i="6" a="1"/>
  <c r="H48" i="6"/>
  <c r="H45" i="6" s="1" a="1"/>
  <c r="H45" i="6" s="1"/>
  <c r="H47" i="6" a="1"/>
  <c r="H47" i="6"/>
  <c r="H46" i="6" a="1"/>
  <c r="H46" i="6"/>
  <c r="G45" i="6" a="1"/>
  <c r="G45" i="6"/>
  <c r="F45" i="6" a="1"/>
  <c r="F45" i="6"/>
  <c r="F81" i="6" s="1" a="1"/>
  <c r="F81" i="6" s="1"/>
  <c r="H44" i="6" a="1"/>
  <c r="H44" i="6"/>
  <c r="H41" i="6"/>
  <c r="G41" i="6"/>
  <c r="F41" i="6"/>
  <c r="H40" i="6"/>
  <c r="G40" i="6"/>
  <c r="F40" i="6"/>
  <c r="Q28" i="6" a="1"/>
  <c r="Q28" i="6"/>
  <c r="P28" i="6" a="1"/>
  <c r="P28" i="6"/>
  <c r="O28" i="6" a="1"/>
  <c r="O28" i="6"/>
  <c r="N28" i="6" a="1"/>
  <c r="N28" i="6"/>
  <c r="M28" i="6" a="1"/>
  <c r="M28" i="6"/>
  <c r="L28" i="6" a="1"/>
  <c r="L28" i="6" s="1"/>
  <c r="K28" i="6" a="1"/>
  <c r="K28" i="6"/>
  <c r="J28" i="6" a="1"/>
  <c r="J28" i="6"/>
  <c r="I28" i="6" a="1"/>
  <c r="I28" i="6"/>
  <c r="H28" i="6" a="1"/>
  <c r="H28" i="6"/>
  <c r="G28" i="6" a="1"/>
  <c r="G28" i="6"/>
  <c r="F28" i="6" a="1"/>
  <c r="F28" i="6" s="1"/>
  <c r="Q27" i="6" a="1"/>
  <c r="Q27" i="6"/>
  <c r="P27" i="6" a="1"/>
  <c r="P27" i="6"/>
  <c r="O27" i="6" a="1"/>
  <c r="O27" i="6"/>
  <c r="N27" i="6" a="1"/>
  <c r="N27" i="6"/>
  <c r="M27" i="6" a="1"/>
  <c r="M27" i="6"/>
  <c r="L27" i="6" a="1"/>
  <c r="L27" i="6" s="1"/>
  <c r="K27" i="6" a="1"/>
  <c r="K27" i="6"/>
  <c r="J27" i="6" a="1"/>
  <c r="J27" i="6"/>
  <c r="I27" i="6" a="1"/>
  <c r="I27" i="6"/>
  <c r="H27" i="6" a="1"/>
  <c r="H27" i="6"/>
  <c r="G27" i="6" a="1"/>
  <c r="G27" i="6" s="1"/>
  <c r="F27" i="6" a="1"/>
  <c r="F27" i="6" s="1"/>
  <c r="Q26" i="6" a="1"/>
  <c r="Q26" i="6"/>
  <c r="P26" i="6" a="1"/>
  <c r="P26" i="6"/>
  <c r="O26" i="6" a="1"/>
  <c r="O26" i="6"/>
  <c r="N26" i="6" a="1"/>
  <c r="N26" i="6"/>
  <c r="M26" i="6" a="1"/>
  <c r="M26" i="6" s="1"/>
  <c r="L26" i="6" a="1"/>
  <c r="L26" i="6" s="1"/>
  <c r="K26" i="6" a="1"/>
  <c r="K26" i="6"/>
  <c r="J26" i="6" a="1"/>
  <c r="J26" i="6"/>
  <c r="I26" i="6" a="1"/>
  <c r="I26" i="6"/>
  <c r="H26" i="6" a="1"/>
  <c r="H26" i="6"/>
  <c r="G26" i="6" a="1"/>
  <c r="G26" i="6" s="1"/>
  <c r="F26" i="6" a="1"/>
  <c r="F26" i="6" s="1"/>
  <c r="Q9" i="6"/>
  <c r="P9" i="6"/>
  <c r="O9" i="6"/>
  <c r="N9" i="6"/>
  <c r="M9" i="6"/>
  <c r="L9" i="6"/>
  <c r="K9" i="6"/>
  <c r="J9" i="6"/>
  <c r="I9" i="6"/>
  <c r="H9" i="6"/>
  <c r="G9" i="6"/>
  <c r="F9" i="6"/>
  <c r="Q8" i="6"/>
  <c r="P8" i="6"/>
  <c r="O8" i="6"/>
  <c r="N8" i="6"/>
  <c r="M8" i="6"/>
  <c r="L8" i="6"/>
  <c r="K8" i="6"/>
  <c r="J8" i="6"/>
  <c r="I8" i="6"/>
  <c r="H8" i="6"/>
  <c r="G8" i="6"/>
  <c r="F8" i="6"/>
  <c r="M53" i="5" a="1"/>
  <c r="M53" i="5"/>
  <c r="L53" i="5" a="1"/>
  <c r="L53" i="5"/>
  <c r="K53" i="5" a="1"/>
  <c r="K53" i="5"/>
  <c r="J53" i="5" a="1"/>
  <c r="J53" i="5" s="1"/>
  <c r="N53" i="5" s="1" a="1"/>
  <c r="N53" i="5" s="1"/>
  <c r="H53" i="5" a="1"/>
  <c r="H53" i="5"/>
  <c r="G53" i="5" a="1"/>
  <c r="G53" i="5"/>
  <c r="F53" i="5" a="1"/>
  <c r="F53" i="5"/>
  <c r="I53" i="5" s="1" a="1"/>
  <c r="I53" i="5" s="1"/>
  <c r="E53" i="5" a="1"/>
  <c r="E53" i="5"/>
  <c r="M52" i="5" a="1"/>
  <c r="M52" i="5" s="1"/>
  <c r="L52" i="5" a="1"/>
  <c r="L52" i="5"/>
  <c r="K52" i="5" a="1"/>
  <c r="K52" i="5"/>
  <c r="J52" i="5" a="1"/>
  <c r="J52" i="5"/>
  <c r="N52" i="5" s="1" a="1"/>
  <c r="N52" i="5" s="1"/>
  <c r="H52" i="5" a="1"/>
  <c r="H52" i="5" s="1"/>
  <c r="G52" i="5" a="1"/>
  <c r="G52" i="5" s="1"/>
  <c r="F52" i="5" a="1"/>
  <c r="F52" i="5"/>
  <c r="E52" i="5" a="1"/>
  <c r="E52" i="5"/>
  <c r="M50" i="5" a="1"/>
  <c r="M50" i="5"/>
  <c r="L50" i="5" a="1"/>
  <c r="L50" i="5"/>
  <c r="K50" i="5" a="1"/>
  <c r="K50" i="5"/>
  <c r="J50" i="5" a="1"/>
  <c r="J50" i="5" s="1"/>
  <c r="N50" i="5" s="1" a="1"/>
  <c r="N50" i="5" s="1"/>
  <c r="H50" i="5" a="1"/>
  <c r="H50" i="5"/>
  <c r="G50" i="5" a="1"/>
  <c r="G50" i="5"/>
  <c r="F50" i="5" a="1"/>
  <c r="F50" i="5"/>
  <c r="I50" i="5" s="1" a="1"/>
  <c r="I50" i="5" s="1"/>
  <c r="E50" i="5" a="1"/>
  <c r="E50" i="5"/>
  <c r="M49" i="5" a="1"/>
  <c r="M49" i="5" s="1"/>
  <c r="L49" i="5" a="1"/>
  <c r="L49" i="5"/>
  <c r="K49" i="5" a="1"/>
  <c r="K49" i="5"/>
  <c r="J49" i="5" a="1"/>
  <c r="J49" i="5"/>
  <c r="H49" i="5" a="1"/>
  <c r="H49" i="5" s="1"/>
  <c r="G49" i="5" a="1"/>
  <c r="G49" i="5" s="1"/>
  <c r="F49" i="5" a="1"/>
  <c r="F49" i="5"/>
  <c r="E49" i="5" a="1"/>
  <c r="E49" i="5"/>
  <c r="H48" i="5"/>
  <c r="N47" i="5" a="1"/>
  <c r="N47" i="5"/>
  <c r="I47" i="5" a="1"/>
  <c r="I47" i="5"/>
  <c r="N46" i="5" a="1"/>
  <c r="N46" i="5"/>
  <c r="I46" i="5" a="1"/>
  <c r="I46" i="5"/>
  <c r="M45" i="5" a="1"/>
  <c r="M45" i="5" s="1"/>
  <c r="L45" i="5" a="1"/>
  <c r="L45" i="5"/>
  <c r="K45" i="5" a="1"/>
  <c r="K45" i="5"/>
  <c r="J45" i="5" a="1"/>
  <c r="J45" i="5"/>
  <c r="N45" i="5" s="1" a="1"/>
  <c r="N45" i="5" s="1"/>
  <c r="H45" i="5" a="1"/>
  <c r="H45" i="5" s="1"/>
  <c r="G45" i="5" a="1"/>
  <c r="G45" i="5" s="1"/>
  <c r="F45" i="5" a="1"/>
  <c r="F45" i="5"/>
  <c r="E45" i="5" a="1"/>
  <c r="E45" i="5"/>
  <c r="I45" i="5" s="1" a="1"/>
  <c r="I45" i="5" s="1"/>
  <c r="N44" i="5" a="1"/>
  <c r="N44" i="5"/>
  <c r="I44" i="5" a="1"/>
  <c r="I44" i="5"/>
  <c r="N43" i="5" a="1"/>
  <c r="N43" i="5" s="1"/>
  <c r="I43" i="5" a="1"/>
  <c r="I43" i="5" s="1"/>
  <c r="M42" i="5" a="1"/>
  <c r="M42" i="5"/>
  <c r="L42" i="5" a="1"/>
  <c r="L42" i="5"/>
  <c r="K42" i="5" a="1"/>
  <c r="K42" i="5"/>
  <c r="J42" i="5" a="1"/>
  <c r="J42" i="5" s="1"/>
  <c r="H42" i="5" a="1"/>
  <c r="H42" i="5"/>
  <c r="G42" i="5" a="1"/>
  <c r="G42" i="5"/>
  <c r="F42" i="5" a="1"/>
  <c r="F42" i="5"/>
  <c r="I42" i="5" s="1" a="1"/>
  <c r="I42" i="5" s="1"/>
  <c r="E42" i="5" a="1"/>
  <c r="E42" i="5"/>
  <c r="N41" i="5" a="1"/>
  <c r="N41" i="5" s="1"/>
  <c r="I41" i="5" a="1"/>
  <c r="I41" i="5" s="1"/>
  <c r="N40" i="5" a="1"/>
  <c r="N40" i="5"/>
  <c r="I40" i="5" a="1"/>
  <c r="I40" i="5"/>
  <c r="M39" i="5" a="1"/>
  <c r="M39" i="5"/>
  <c r="L39" i="5" a="1"/>
  <c r="L39" i="5" s="1"/>
  <c r="K39" i="5" a="1"/>
  <c r="K39" i="5" s="1"/>
  <c r="J39" i="5" a="1"/>
  <c r="J39" i="5"/>
  <c r="H39" i="5" a="1"/>
  <c r="H39" i="5"/>
  <c r="H48" i="5" s="1" a="1"/>
  <c r="G39" i="5" a="1"/>
  <c r="G39" i="5"/>
  <c r="F39" i="5" a="1"/>
  <c r="F39" i="5" s="1"/>
  <c r="F48" i="5" s="1" a="1"/>
  <c r="F48" i="5" s="1"/>
  <c r="E39" i="5" a="1"/>
  <c r="E39" i="5" s="1"/>
  <c r="M29" i="5" a="1"/>
  <c r="M29" i="5"/>
  <c r="L29" i="5" a="1"/>
  <c r="L29" i="5"/>
  <c r="K29" i="5" a="1"/>
  <c r="K29" i="5"/>
  <c r="J29" i="5" a="1"/>
  <c r="J29" i="5" s="1"/>
  <c r="N29" i="5" s="1" a="1"/>
  <c r="N29" i="5" s="1"/>
  <c r="H29" i="5" a="1"/>
  <c r="H29" i="5"/>
  <c r="G29" i="5" a="1"/>
  <c r="G29" i="5"/>
  <c r="F29" i="5" a="1"/>
  <c r="F29" i="5"/>
  <c r="I29" i="5" s="1" a="1"/>
  <c r="I29" i="5" s="1"/>
  <c r="E29" i="5" a="1"/>
  <c r="E29" i="5"/>
  <c r="M28" i="5" a="1"/>
  <c r="M28" i="5" s="1"/>
  <c r="L28" i="5" a="1"/>
  <c r="L28" i="5"/>
  <c r="K28" i="5" a="1"/>
  <c r="K28" i="5"/>
  <c r="J28" i="5" a="1"/>
  <c r="J28" i="5"/>
  <c r="H28" i="5" a="1"/>
  <c r="H28" i="5" s="1"/>
  <c r="G28" i="5" a="1"/>
  <c r="G28" i="5" s="1"/>
  <c r="F28" i="5" a="1"/>
  <c r="F28" i="5"/>
  <c r="E28" i="5" a="1"/>
  <c r="E28" i="5"/>
  <c r="N26" i="5" a="1"/>
  <c r="N26" i="5"/>
  <c r="I26" i="5" a="1"/>
  <c r="I26" i="5"/>
  <c r="N25" i="5" a="1"/>
  <c r="N25" i="5"/>
  <c r="I25" i="5" a="1"/>
  <c r="I25" i="5"/>
  <c r="M24" i="5" a="1"/>
  <c r="M24" i="5" s="1"/>
  <c r="L24" i="5" a="1"/>
  <c r="L24" i="5"/>
  <c r="K24" i="5" a="1"/>
  <c r="K24" i="5"/>
  <c r="J24" i="5" a="1"/>
  <c r="J24" i="5"/>
  <c r="H24" i="5" a="1"/>
  <c r="H24" i="5" s="1"/>
  <c r="G24" i="5" a="1"/>
  <c r="G24" i="5" s="1"/>
  <c r="F24" i="5" a="1"/>
  <c r="F24" i="5"/>
  <c r="E24" i="5" a="1"/>
  <c r="E24" i="5"/>
  <c r="N23" i="5" a="1"/>
  <c r="N23" i="5"/>
  <c r="I23" i="5" a="1"/>
  <c r="I23" i="5" s="1"/>
  <c r="N22" i="5" a="1"/>
  <c r="N22" i="5" s="1"/>
  <c r="I22" i="5" a="1"/>
  <c r="I22" i="5" s="1"/>
  <c r="M21" i="5" a="1"/>
  <c r="M21" i="5"/>
  <c r="L21" i="5" a="1"/>
  <c r="L21" i="5"/>
  <c r="K21" i="5" a="1"/>
  <c r="K21" i="5" s="1"/>
  <c r="J21" i="5" a="1"/>
  <c r="J21" i="5" s="1"/>
  <c r="H21" i="5" a="1"/>
  <c r="H21" i="5"/>
  <c r="G21" i="5" a="1"/>
  <c r="G21" i="5"/>
  <c r="F21" i="5" a="1"/>
  <c r="F21" i="5"/>
  <c r="E21" i="5" a="1"/>
  <c r="E21" i="5" s="1"/>
  <c r="N20" i="5" a="1"/>
  <c r="N20" i="5" s="1"/>
  <c r="I20" i="5" a="1"/>
  <c r="I20" i="5" s="1"/>
  <c r="N19" i="5" a="1"/>
  <c r="N19" i="5"/>
  <c r="I19" i="5" a="1"/>
  <c r="I19" i="5"/>
  <c r="M18" i="5" a="1"/>
  <c r="M18" i="5" s="1"/>
  <c r="L18" i="5" a="1"/>
  <c r="L18" i="5" s="1"/>
  <c r="K18" i="5" a="1"/>
  <c r="K18" i="5" s="1"/>
  <c r="J18" i="5" a="1"/>
  <c r="J18" i="5"/>
  <c r="H18" i="5" a="1"/>
  <c r="H18" i="5"/>
  <c r="G18" i="5" a="1"/>
  <c r="G18" i="5" s="1"/>
  <c r="F18" i="5" a="1"/>
  <c r="F18" i="5" s="1"/>
  <c r="E18" i="5" a="1"/>
  <c r="E18" i="5" s="1"/>
  <c r="N17" i="5" a="1"/>
  <c r="N17" i="5"/>
  <c r="I17" i="5" a="1"/>
  <c r="I17" i="5"/>
  <c r="N16" i="5" a="1"/>
  <c r="N16" i="5"/>
  <c r="I16" i="5" a="1"/>
  <c r="I16" i="5" s="1"/>
  <c r="M15" i="5" a="1"/>
  <c r="M15" i="5" s="1"/>
  <c r="L15" i="5" a="1"/>
  <c r="L15" i="5" s="1"/>
  <c r="K15" i="5" a="1"/>
  <c r="K15" i="5"/>
  <c r="J15" i="5" a="1"/>
  <c r="J15" i="5"/>
  <c r="H15" i="5" a="1"/>
  <c r="H15" i="5" s="1"/>
  <c r="G15" i="5" a="1"/>
  <c r="G15" i="5" s="1"/>
  <c r="F15" i="5" a="1"/>
  <c r="F15" i="5" s="1"/>
  <c r="E15" i="5" a="1"/>
  <c r="E15" i="5"/>
  <c r="N14" i="5" a="1"/>
  <c r="N14" i="5"/>
  <c r="I14" i="5" a="1"/>
  <c r="I14" i="5" s="1"/>
  <c r="N13" i="5" a="1"/>
  <c r="N13" i="5" s="1"/>
  <c r="I13" i="5" a="1"/>
  <c r="I13" i="5" s="1"/>
  <c r="M12" i="5" a="1"/>
  <c r="M12" i="5"/>
  <c r="L12" i="5" a="1"/>
  <c r="L12" i="5"/>
  <c r="K12" i="5" a="1"/>
  <c r="K12" i="5" s="1"/>
  <c r="J12" i="5" a="1"/>
  <c r="J12" i="5" s="1"/>
  <c r="H12" i="5" a="1"/>
  <c r="H12" i="5" s="1"/>
  <c r="G12" i="5" a="1"/>
  <c r="G12" i="5"/>
  <c r="G51" i="5" s="1" a="1"/>
  <c r="G51" i="5" s="1"/>
  <c r="F12" i="5" a="1"/>
  <c r="F12" i="5"/>
  <c r="I12" i="5" s="1" a="1"/>
  <c r="I12" i="5" s="1"/>
  <c r="E12" i="5" a="1"/>
  <c r="E12" i="5" s="1"/>
  <c r="F74" i="4" a="1"/>
  <c r="F74" i="4" s="1"/>
  <c r="G73" i="4" a="1"/>
  <c r="G73" i="4"/>
  <c r="G72" i="4" a="1"/>
  <c r="G72" i="4"/>
  <c r="G71" i="4" s="1" a="1"/>
  <c r="G71" i="4" s="1"/>
  <c r="F71" i="4" a="1"/>
  <c r="F71" i="4" s="1"/>
  <c r="E71" i="4" a="1"/>
  <c r="E71" i="4" s="1"/>
  <c r="E74" i="4" s="1" a="1"/>
  <c r="E74" i="4" s="1"/>
  <c r="G70" i="4" a="1"/>
  <c r="G70" i="4" s="1"/>
  <c r="G69" i="4" a="1"/>
  <c r="G69" i="4"/>
  <c r="G66" i="4"/>
  <c r="F66" i="4"/>
  <c r="E66" i="4"/>
  <c r="G65" i="4"/>
  <c r="F65" i="4"/>
  <c r="E65" i="4"/>
  <c r="H54" i="4" a="1"/>
  <c r="H54" i="4" s="1"/>
  <c r="E54" i="4" a="1"/>
  <c r="E54" i="4" s="1"/>
  <c r="J14" i="4" a="1"/>
  <c r="J14" i="4" s="1"/>
  <c r="J19" i="4" s="1" a="1"/>
  <c r="J19" i="4" s="1"/>
  <c r="H14" i="4" a="1"/>
  <c r="H14" i="4" s="1"/>
  <c r="G14" i="4" a="1"/>
  <c r="G14" i="4" s="1"/>
  <c r="G19" i="4" s="1" a="1"/>
  <c r="G19" i="4" s="1"/>
  <c r="E14" i="4" a="1"/>
  <c r="E14" i="4" s="1"/>
  <c r="H116" i="3" a="1"/>
  <c r="H116" i="3"/>
  <c r="G116" i="3" a="1"/>
  <c r="G116" i="3"/>
  <c r="F116" i="3" a="1"/>
  <c r="F116" i="3" s="1"/>
  <c r="E116" i="3" a="1"/>
  <c r="E116" i="3" s="1"/>
  <c r="I116" i="3" s="1" a="1"/>
  <c r="I116" i="3" s="1"/>
  <c r="I115" i="3" a="1"/>
  <c r="I115" i="3" s="1"/>
  <c r="I114" i="3" a="1"/>
  <c r="I114" i="3" s="1"/>
  <c r="I113" i="3" a="1"/>
  <c r="I113" i="3"/>
  <c r="F112" i="3" a="1"/>
  <c r="F112" i="3" s="1"/>
  <c r="F117" i="3" s="1" a="1"/>
  <c r="F117" i="3" s="1"/>
  <c r="I111" i="3" a="1"/>
  <c r="I111" i="3"/>
  <c r="I110" i="3" a="1"/>
  <c r="I110" i="3"/>
  <c r="I109" i="3" a="1"/>
  <c r="I109" i="3" s="1"/>
  <c r="H108" i="3" a="1"/>
  <c r="H108" i="3" s="1"/>
  <c r="H112" i="3" s="1" a="1"/>
  <c r="H112" i="3" s="1"/>
  <c r="H117" i="3" s="1" a="1"/>
  <c r="H117" i="3" s="1"/>
  <c r="G108" i="3" a="1"/>
  <c r="G108" i="3" s="1"/>
  <c r="G112" i="3" s="1" a="1"/>
  <c r="G112" i="3" s="1"/>
  <c r="F108" i="3" a="1"/>
  <c r="F108" i="3"/>
  <c r="E108" i="3" a="1"/>
  <c r="E108" i="3"/>
  <c r="I107" i="3" a="1"/>
  <c r="I107" i="3" s="1"/>
  <c r="H95" i="3" a="1"/>
  <c r="H95" i="3" s="1"/>
  <c r="G95" i="3" a="1"/>
  <c r="G95" i="3" s="1"/>
  <c r="F95" i="3" a="1"/>
  <c r="F95" i="3" s="1"/>
  <c r="E95" i="3" a="1"/>
  <c r="E95" i="3"/>
  <c r="I94" i="3" a="1"/>
  <c r="I94" i="3"/>
  <c r="I93" i="3" a="1"/>
  <c r="I93" i="3" s="1"/>
  <c r="I92" i="3" a="1"/>
  <c r="I92" i="3" s="1"/>
  <c r="I90" i="3" a="1"/>
  <c r="I90" i="3" s="1"/>
  <c r="I89" i="3" a="1"/>
  <c r="I89" i="3" s="1"/>
  <c r="I88" i="3" a="1"/>
  <c r="I88" i="3" s="1"/>
  <c r="I87" i="3" a="1"/>
  <c r="I87" i="3"/>
  <c r="H86" i="3" a="1"/>
  <c r="H86" i="3" s="1"/>
  <c r="H85" i="3" s="1" a="1"/>
  <c r="G86" i="3" a="1"/>
  <c r="G86" i="3" s="1"/>
  <c r="G85" i="3" s="1" a="1"/>
  <c r="G85" i="3" s="1"/>
  <c r="G91" i="3" s="1" a="1"/>
  <c r="G91" i="3" s="1"/>
  <c r="F86" i="3" a="1"/>
  <c r="F86" i="3" s="1"/>
  <c r="F85" i="3" s="1" a="1"/>
  <c r="F85" i="3" s="1"/>
  <c r="F91" i="3" s="1" a="1"/>
  <c r="F91" i="3" s="1"/>
  <c r="F96" i="3" s="1" a="1"/>
  <c r="F96" i="3" s="1"/>
  <c r="E86" i="3" a="1"/>
  <c r="E86" i="3" s="1"/>
  <c r="I86" i="3" s="1" a="1"/>
  <c r="I86" i="3" s="1"/>
  <c r="H85" i="3"/>
  <c r="H91" i="3" s="1" a="1"/>
  <c r="H91" i="3" s="1"/>
  <c r="H96" i="3" s="1" a="1"/>
  <c r="H96" i="3" s="1"/>
  <c r="I84" i="3" a="1"/>
  <c r="I84" i="3" s="1"/>
  <c r="E70" i="3" a="1"/>
  <c r="E70" i="3"/>
  <c r="I54" i="3" a="1"/>
  <c r="I54" i="3" s="1"/>
  <c r="H54" i="3" a="1"/>
  <c r="H54" i="3" s="1"/>
  <c r="G54" i="3" a="1"/>
  <c r="G54" i="3" s="1"/>
  <c r="F54" i="3" a="1"/>
  <c r="F54" i="3" s="1"/>
  <c r="E54" i="3" a="1"/>
  <c r="E54" i="3"/>
  <c r="J53" i="3" a="1"/>
  <c r="J53" i="3"/>
  <c r="J52" i="3" a="1"/>
  <c r="J52" i="3" s="1"/>
  <c r="J51" i="3" a="1"/>
  <c r="J51" i="3" s="1"/>
  <c r="E50" i="3" a="1"/>
  <c r="E50" i="3" s="1"/>
  <c r="E55" i="3" s="1" a="1"/>
  <c r="E55" i="3" s="1"/>
  <c r="J49" i="3" a="1"/>
  <c r="J49" i="3" s="1"/>
  <c r="J48" i="3" a="1"/>
  <c r="J48" i="3" s="1"/>
  <c r="J47" i="3" a="1"/>
  <c r="J47" i="3"/>
  <c r="I46" i="3" a="1"/>
  <c r="I46" i="3" s="1"/>
  <c r="I50" i="3" s="1" a="1"/>
  <c r="I50" i="3" s="1"/>
  <c r="H46" i="3" a="1"/>
  <c r="H46" i="3" s="1"/>
  <c r="H50" i="3" s="1" a="1"/>
  <c r="H50" i="3" s="1"/>
  <c r="G46" i="3" a="1"/>
  <c r="G46" i="3" s="1"/>
  <c r="G50" i="3" s="1" a="1"/>
  <c r="G50" i="3" s="1"/>
  <c r="F46" i="3" a="1"/>
  <c r="F46" i="3" s="1"/>
  <c r="F50" i="3" s="1" a="1"/>
  <c r="F50" i="3" s="1"/>
  <c r="E46" i="3" a="1"/>
  <c r="E46" i="3"/>
  <c r="J45" i="3" a="1"/>
  <c r="J45" i="3"/>
  <c r="H23" i="3" a="1"/>
  <c r="H23" i="3" s="1"/>
  <c r="G23" i="3" a="1"/>
  <c r="G23" i="3" s="1"/>
  <c r="F23" i="3" a="1"/>
  <c r="F23" i="3" s="1"/>
  <c r="E23" i="3" a="1"/>
  <c r="E23" i="3" s="1"/>
  <c r="I22" i="3" a="1"/>
  <c r="I22" i="3"/>
  <c r="I21" i="3" a="1"/>
  <c r="I21" i="3"/>
  <c r="I20" i="3" a="1"/>
  <c r="I20" i="3" s="1"/>
  <c r="H19" i="3" a="1"/>
  <c r="H19" i="3" s="1"/>
  <c r="I18" i="3" a="1"/>
  <c r="I18" i="3" s="1"/>
  <c r="I17" i="3" a="1"/>
  <c r="I17" i="3" s="1"/>
  <c r="I16" i="3" a="1"/>
  <c r="I16" i="3" s="1"/>
  <c r="I15" i="3" a="1"/>
  <c r="I15" i="3" s="1"/>
  <c r="H14" i="3" a="1"/>
  <c r="H14" i="3"/>
  <c r="H13" i="3" s="1" a="1"/>
  <c r="H13" i="3" s="1"/>
  <c r="G14" i="3" a="1"/>
  <c r="G14" i="3" s="1"/>
  <c r="G13" i="3" s="1" a="1"/>
  <c r="G13" i="3" s="1"/>
  <c r="G19" i="3" s="1" a="1"/>
  <c r="G19" i="3" s="1"/>
  <c r="G24" i="3" s="1" a="1"/>
  <c r="G24" i="3" s="1"/>
  <c r="F14" i="3" a="1"/>
  <c r="F14" i="3" s="1"/>
  <c r="F13" i="3" s="1" a="1"/>
  <c r="F13" i="3" s="1"/>
  <c r="F19" i="3" s="1" a="1"/>
  <c r="F19" i="3" s="1"/>
  <c r="F24" i="3" s="1" a="1"/>
  <c r="F24" i="3" s="1"/>
  <c r="E14" i="3" a="1"/>
  <c r="E14" i="3" s="1"/>
  <c r="I12" i="3" a="1"/>
  <c r="I12" i="3" s="1"/>
  <c r="D25" i="2"/>
  <c r="E24" i="2"/>
  <c r="E22" i="2"/>
  <c r="E21" i="2"/>
  <c r="E20" i="2"/>
  <c r="E15" i="2"/>
  <c r="E14" i="2"/>
  <c r="E12" i="2"/>
  <c r="E11" i="2"/>
  <c r="E10" i="2"/>
  <c r="E9" i="2"/>
  <c r="D8" i="20"/>
  <c r="J50" i="3" l="1" a="1"/>
  <c r="J50" i="3" s="1"/>
  <c r="G55" i="3" a="1"/>
  <c r="G55" i="3" s="1"/>
  <c r="I108" i="3" a="1"/>
  <c r="I108" i="3" s="1"/>
  <c r="E112" i="3" a="1"/>
  <c r="E112" i="3" s="1"/>
  <c r="G96" i="3" a="1"/>
  <c r="G96" i="3" s="1"/>
  <c r="E19" i="4" a="1"/>
  <c r="E19" i="4" s="1"/>
  <c r="E29" i="4" a="1"/>
  <c r="E29" i="4" s="1"/>
  <c r="I28" i="5" a="1"/>
  <c r="I28" i="5" s="1"/>
  <c r="N15" i="5" a="1"/>
  <c r="N15" i="5" s="1"/>
  <c r="E13" i="3" a="1"/>
  <c r="E13" i="3" s="1"/>
  <c r="I14" i="3" a="1"/>
  <c r="I14" i="3" s="1"/>
  <c r="J46" i="3" a="1"/>
  <c r="J46" i="3" s="1"/>
  <c r="I95" i="3" a="1"/>
  <c r="I95" i="3" s="1"/>
  <c r="G117" i="3" a="1"/>
  <c r="G117" i="3" s="1"/>
  <c r="H19" i="4" a="1"/>
  <c r="H19" i="4" s="1"/>
  <c r="H29" i="4" a="1"/>
  <c r="H29" i="4" s="1"/>
  <c r="E51" i="5" a="1"/>
  <c r="E51" i="5" s="1"/>
  <c r="I51" i="5" s="1" a="1"/>
  <c r="I51" i="5" s="1"/>
  <c r="E27" i="5" a="1"/>
  <c r="E27" i="5" s="1"/>
  <c r="I27" i="5" s="1" a="1"/>
  <c r="I27" i="5" s="1"/>
  <c r="I18" i="5" a="1"/>
  <c r="I18" i="5" s="1"/>
  <c r="N21" i="5" a="1"/>
  <c r="N21" i="5" s="1"/>
  <c r="M48" i="5" a="1"/>
  <c r="M48" i="5" s="1"/>
  <c r="N49" i="5" a="1"/>
  <c r="N49" i="5" s="1"/>
  <c r="I52" i="5" a="1"/>
  <c r="I52" i="5" s="1"/>
  <c r="F63" i="7" a="1"/>
  <c r="F63" i="7" s="1"/>
  <c r="H52" i="7" a="1"/>
  <c r="H52" i="7" s="1"/>
  <c r="E49" i="7" a="1"/>
  <c r="E49" i="7" s="1"/>
  <c r="E33" i="9" a="1"/>
  <c r="E33" i="9" s="1"/>
  <c r="E17" i="9" a="1"/>
  <c r="E17" i="9" s="1"/>
  <c r="H17" i="9" s="1" a="1"/>
  <c r="H17" i="9" s="1"/>
  <c r="H18" i="9" a="1"/>
  <c r="H18" i="9" s="1"/>
  <c r="H23" i="9" a="1"/>
  <c r="H23" i="9" s="1"/>
  <c r="F55" i="3" a="1"/>
  <c r="F55" i="3" s="1"/>
  <c r="E48" i="5" a="1"/>
  <c r="E48" i="5" s="1"/>
  <c r="I39" i="5" a="1"/>
  <c r="I39" i="5" s="1"/>
  <c r="F33" i="9" a="1"/>
  <c r="F33" i="9" s="1"/>
  <c r="N20" i="7" a="1"/>
  <c r="N20" i="7" s="1"/>
  <c r="L45" i="7" a="1"/>
  <c r="L45" i="7" s="1"/>
  <c r="J63" i="7" a="1"/>
  <c r="J63" i="7" s="1"/>
  <c r="H55" i="3" a="1"/>
  <c r="H55" i="3" s="1"/>
  <c r="J55" i="3" s="1" a="1"/>
  <c r="J55" i="3" s="1"/>
  <c r="G74" i="4" a="1"/>
  <c r="G74" i="4" s="1"/>
  <c r="L52" i="7" a="1"/>
  <c r="L52" i="7" s="1"/>
  <c r="I49" i="7" a="1"/>
  <c r="I49" i="7" s="1"/>
  <c r="L49" i="7" s="1" a="1"/>
  <c r="L49" i="7" s="1"/>
  <c r="AF21" i="12" a="1"/>
  <c r="AF21" i="12" s="1"/>
  <c r="I55" i="3" a="1"/>
  <c r="I55" i="3" s="1"/>
  <c r="H51" i="5" a="1"/>
  <c r="H51" i="5" s="1"/>
  <c r="H27" i="5" a="1"/>
  <c r="H27" i="5" s="1"/>
  <c r="I21" i="5" a="1"/>
  <c r="I21" i="5" s="1"/>
  <c r="N24" i="5" a="1"/>
  <c r="N24" i="5" s="1"/>
  <c r="G81" i="6" a="1"/>
  <c r="G81" i="6" s="1"/>
  <c r="H49" i="6" a="1"/>
  <c r="H49" i="6" s="1"/>
  <c r="H81" i="6" s="1" a="1"/>
  <c r="H81" i="6" s="1"/>
  <c r="I23" i="3" a="1"/>
  <c r="I23" i="3" s="1"/>
  <c r="N28" i="5" a="1"/>
  <c r="N28" i="5" s="1"/>
  <c r="G48" i="5" a="1"/>
  <c r="G48" i="5" s="1"/>
  <c r="J54" i="3" a="1"/>
  <c r="J54" i="3" s="1"/>
  <c r="E85" i="3" a="1"/>
  <c r="E85" i="3" s="1"/>
  <c r="I15" i="5" a="1"/>
  <c r="I15" i="5" s="1"/>
  <c r="N42" i="5" a="1"/>
  <c r="N42" i="5" s="1"/>
  <c r="I49" i="5" a="1"/>
  <c r="I49" i="5" s="1"/>
  <c r="J51" i="5" a="1"/>
  <c r="J51" i="5" s="1"/>
  <c r="N51" i="5" s="1" a="1"/>
  <c r="N51" i="5" s="1"/>
  <c r="J27" i="5" a="1"/>
  <c r="J27" i="5" s="1"/>
  <c r="N12" i="5" a="1"/>
  <c r="N12" i="5" s="1"/>
  <c r="N18" i="5" a="1"/>
  <c r="N18" i="5" s="1"/>
  <c r="K51" i="5" a="1"/>
  <c r="K51" i="5" s="1"/>
  <c r="K27" i="5" a="1"/>
  <c r="K27" i="5" s="1"/>
  <c r="J48" i="5" a="1"/>
  <c r="J48" i="5" s="1"/>
  <c r="AF16" i="12" a="1"/>
  <c r="AF16" i="12" s="1"/>
  <c r="S21" i="12" a="1"/>
  <c r="S21" i="12" s="1"/>
  <c r="S16" i="12" s="1" a="1"/>
  <c r="S16" i="12" s="1"/>
  <c r="L51" i="5" a="1"/>
  <c r="L51" i="5" s="1"/>
  <c r="L27" i="5" a="1"/>
  <c r="L27" i="5" s="1"/>
  <c r="I20" i="7" a="1"/>
  <c r="I20" i="7" s="1"/>
  <c r="K33" i="9" a="1"/>
  <c r="K33" i="9" s="1"/>
  <c r="L12" i="9" a="1"/>
  <c r="L12" i="9" s="1"/>
  <c r="F27" i="5" a="1"/>
  <c r="F27" i="5" s="1"/>
  <c r="F51" i="5" a="1"/>
  <c r="F51" i="5" s="1"/>
  <c r="H24" i="3" a="1"/>
  <c r="H24" i="3" s="1"/>
  <c r="K48" i="5" a="1"/>
  <c r="K48" i="5" s="1"/>
  <c r="N39" i="5" a="1"/>
  <c r="N39" i="5" s="1"/>
  <c r="M51" i="5" a="1"/>
  <c r="M51" i="5" s="1"/>
  <c r="I24" i="5" a="1"/>
  <c r="I24" i="5" s="1"/>
  <c r="L48" i="5" a="1"/>
  <c r="L48" i="5" s="1"/>
  <c r="Z16" i="12" a="1"/>
  <c r="Z16" i="12" s="1"/>
  <c r="L18" i="9" a="1"/>
  <c r="L18" i="9" s="1"/>
  <c r="L13" i="11" a="1"/>
  <c r="L13" i="11" s="1"/>
  <c r="AH16" i="12" a="1"/>
  <c r="AH16" i="12" s="1"/>
  <c r="AB21" i="12" a="1"/>
  <c r="AB21" i="12" s="1"/>
  <c r="S30" i="12"/>
  <c r="AA30" i="12"/>
  <c r="L30" i="12"/>
  <c r="L21" i="12" s="1" a="1"/>
  <c r="L21" i="12" s="1"/>
  <c r="L16" i="12" s="1" a="1"/>
  <c r="L16" i="12" s="1"/>
  <c r="H12" i="9" a="1"/>
  <c r="H12" i="9" s="1"/>
  <c r="H33" i="9" s="1" a="1"/>
  <c r="H33" i="9" s="1"/>
  <c r="H43" i="9" s="1" a="1"/>
  <c r="H43" i="9" s="1"/>
  <c r="I33" i="9" a="1"/>
  <c r="I33" i="9" s="1"/>
  <c r="AB16" i="12" a="1"/>
  <c r="AB16" i="12" s="1"/>
  <c r="T30" i="12"/>
  <c r="T21" i="12" s="1" a="1"/>
  <c r="T21" i="12" s="1"/>
  <c r="T16" i="12" s="1" a="1"/>
  <c r="T16" i="12" s="1"/>
  <c r="AC30" i="12"/>
  <c r="AC21" i="12" s="1" a="1"/>
  <c r="AC21" i="12" s="1"/>
  <c r="AC16" i="12" s="1" a="1"/>
  <c r="AC16" i="12" s="1"/>
  <c r="X30" i="12"/>
  <c r="AI42" i="12" a="1"/>
  <c r="AI42" i="12" s="1"/>
  <c r="AI30" i="12" s="1"/>
  <c r="AI21" i="12" s="1" a="1"/>
  <c r="AI21" i="12" s="1"/>
  <c r="AI16" i="12" s="1" a="1"/>
  <c r="AI16" i="12" s="1"/>
  <c r="U49" i="12" a="1"/>
  <c r="U49" i="12" s="1"/>
  <c r="F53" i="12" a="1"/>
  <c r="F53" i="12" s="1"/>
  <c r="H53" i="12" s="1" a="1"/>
  <c r="H53" i="12" s="1"/>
  <c r="J53" i="12" s="1" a="1"/>
  <c r="J53" i="12" s="1"/>
  <c r="H57" i="12" a="1"/>
  <c r="H57" i="12" s="1"/>
  <c r="J57" i="12" s="1" a="1"/>
  <c r="J57" i="12" s="1"/>
  <c r="U57" i="12" a="1"/>
  <c r="U57" i="12" s="1"/>
  <c r="O53" i="12" a="1"/>
  <c r="O53" i="12" s="1"/>
  <c r="U53" i="12" s="1" a="1"/>
  <c r="U53" i="12" s="1"/>
  <c r="I63" i="7" a="1"/>
  <c r="I63" i="7" s="1"/>
  <c r="L63" i="7" s="1" a="1"/>
  <c r="L63" i="7" s="1"/>
  <c r="I33" i="10" a="1"/>
  <c r="I33" i="10" s="1"/>
  <c r="U13" i="11" a="1"/>
  <c r="U13" i="11" s="1"/>
  <c r="M30" i="12"/>
  <c r="M21" i="12" s="1" a="1"/>
  <c r="M21" i="12" s="1"/>
  <c r="M16" i="12" s="1" a="1"/>
  <c r="M16" i="12" s="1"/>
  <c r="U39" i="12" a="1"/>
  <c r="U39" i="12" s="1"/>
  <c r="U45" i="12"/>
  <c r="J33" i="9" a="1"/>
  <c r="J33" i="9" s="1"/>
  <c r="U22" i="12" a="1"/>
  <c r="U22" i="12" s="1"/>
  <c r="V30" i="12"/>
  <c r="V21" i="12" s="1" a="1"/>
  <c r="V21" i="12" s="1"/>
  <c r="V16" i="12" s="1" a="1"/>
  <c r="V16" i="12" s="1"/>
  <c r="AD30" i="12"/>
  <c r="AD21" i="12" s="1" a="1"/>
  <c r="AD21" i="12" s="1"/>
  <c r="AD16" i="12" s="1" a="1"/>
  <c r="AD16" i="12" s="1"/>
  <c r="U35" i="12" a="1"/>
  <c r="U35" i="12" s="1"/>
  <c r="H39" i="12" a="1"/>
  <c r="H39" i="12" s="1"/>
  <c r="J39" i="12" s="1"/>
  <c r="R42" i="12" a="1"/>
  <c r="R42" i="12" s="1"/>
  <c r="P161" i="12" a="1"/>
  <c r="P161" i="12" s="1"/>
  <c r="U162" i="12" a="1"/>
  <c r="U162" i="12" s="1"/>
  <c r="G21" i="12" a="1"/>
  <c r="G21" i="12" s="1"/>
  <c r="G16" i="12" s="1" a="1"/>
  <c r="G16" i="12" s="1"/>
  <c r="X21" i="12" a="1"/>
  <c r="X21" i="12" s="1"/>
  <c r="X16" i="12" s="1" a="1"/>
  <c r="X16" i="12" s="1"/>
  <c r="AE21" i="12" a="1"/>
  <c r="AE21" i="12" s="1"/>
  <c r="N30" i="12"/>
  <c r="N21" i="12" s="1" a="1"/>
  <c r="N21" i="12" s="1"/>
  <c r="N16" i="12" s="1" a="1"/>
  <c r="N16" i="12" s="1"/>
  <c r="W30" i="12"/>
  <c r="W21" i="12" s="1" a="1"/>
  <c r="W21" i="12" s="1"/>
  <c r="W16" i="12" s="1" a="1"/>
  <c r="W16" i="12" s="1"/>
  <c r="H35" i="12" a="1"/>
  <c r="H35" i="12" s="1"/>
  <c r="J35" i="12" s="1" a="1"/>
  <c r="J35" i="12" s="1"/>
  <c r="L15" i="11" a="1"/>
  <c r="L15" i="11" s="1"/>
  <c r="AE16" i="12" a="1"/>
  <c r="AE16" i="12" s="1"/>
  <c r="U31" i="12" a="1"/>
  <c r="U31" i="12" s="1"/>
  <c r="H45" i="7" a="1"/>
  <c r="H45" i="7" s="1"/>
  <c r="L33" i="10" a="1"/>
  <c r="L33" i="10" s="1"/>
  <c r="F43" i="12" a="1"/>
  <c r="F43" i="12" s="1"/>
  <c r="H45" i="12" a="1"/>
  <c r="H45" i="12" s="1"/>
  <c r="J45" i="12" s="1" a="1"/>
  <c r="J45" i="12" s="1"/>
  <c r="L29" i="9" a="1"/>
  <c r="L29" i="9" s="1"/>
  <c r="H65" i="10" a="1"/>
  <c r="H65" i="10" s="1"/>
  <c r="U15" i="11" a="1"/>
  <c r="U15" i="11" s="1"/>
  <c r="H31" i="12" a="1"/>
  <c r="H31" i="12" s="1"/>
  <c r="J31" i="12" s="1" a="1"/>
  <c r="J31" i="12" s="1"/>
  <c r="G30" i="12"/>
  <c r="Q30" i="12"/>
  <c r="Q21" i="12" s="1" a="1"/>
  <c r="Q21" i="12" s="1"/>
  <c r="Q16" i="12" s="1" a="1"/>
  <c r="Q16" i="12" s="1"/>
  <c r="Q42" i="12" a="1"/>
  <c r="Q42" i="12" s="1"/>
  <c r="G27" i="5" a="1"/>
  <c r="G27" i="5" s="1"/>
  <c r="M27" i="5" a="1"/>
  <c r="M27" i="5" s="1"/>
  <c r="K21" i="8" a="1"/>
  <c r="K21" i="8" s="1"/>
  <c r="G33" i="9" a="1"/>
  <c r="G33" i="9" s="1"/>
  <c r="H17" i="12" a="1"/>
  <c r="H17" i="12" s="1"/>
  <c r="J17" i="12" s="1" a="1"/>
  <c r="J17" i="12" s="1"/>
  <c r="AA21" i="12" a="1"/>
  <c r="AA21" i="12" s="1"/>
  <c r="AA16" i="12" s="1" a="1"/>
  <c r="AA16" i="12" s="1"/>
  <c r="AH21" i="12" a="1"/>
  <c r="AH21" i="12" s="1"/>
  <c r="AG30" i="12"/>
  <c r="AG21" i="12" s="1" a="1"/>
  <c r="AG21" i="12" s="1"/>
  <c r="AG16" i="12" s="1" a="1"/>
  <c r="AG16" i="12" s="1"/>
  <c r="R30" i="12"/>
  <c r="R21" i="12" s="1" a="1"/>
  <c r="R21" i="12" s="1"/>
  <c r="R16" i="12" s="1" a="1"/>
  <c r="R16" i="12" s="1"/>
  <c r="K42" i="12" a="1"/>
  <c r="K42" i="12" s="1"/>
  <c r="K30" i="12" s="1"/>
  <c r="K21" i="12" s="1" a="1"/>
  <c r="K21" i="12" s="1"/>
  <c r="K16" i="12" s="1" a="1"/>
  <c r="K16" i="12" s="1"/>
  <c r="Y42" i="12" a="1"/>
  <c r="Y42" i="12" s="1"/>
  <c r="Y30" i="12" s="1"/>
  <c r="Y21" i="12" s="1" a="1"/>
  <c r="Y21" i="12" s="1"/>
  <c r="Y16" i="12" s="1" a="1"/>
  <c r="Y16" i="12" s="1"/>
  <c r="I42" i="12" a="1"/>
  <c r="I42" i="12" s="1"/>
  <c r="I30" i="12" s="1"/>
  <c r="I21" i="12" s="1" a="1"/>
  <c r="I21" i="12" s="1"/>
  <c r="I16" i="12" s="1" a="1"/>
  <c r="I16" i="12" s="1"/>
  <c r="N283" i="12" a="1"/>
  <c r="N283" i="12" s="1"/>
  <c r="N285" i="12" s="1" a="1"/>
  <c r="N285" i="12" s="1"/>
  <c r="N246" i="12" a="1"/>
  <c r="N246" i="12" s="1"/>
  <c r="Y246" i="12"/>
  <c r="AH283" i="12" a="1"/>
  <c r="AH283" i="12" s="1"/>
  <c r="AH285" i="12" s="1" a="1"/>
  <c r="AH285" i="12" s="1"/>
  <c r="AH246" i="12" a="1"/>
  <c r="AH246" i="12" s="1"/>
  <c r="U161" i="12" a="1"/>
  <c r="U161" i="12" s="1"/>
  <c r="T161" i="12" a="1"/>
  <c r="T161" i="12" s="1"/>
  <c r="AF91" i="13" a="1"/>
  <c r="AF91" i="13" s="1"/>
  <c r="U17" i="12" a="1"/>
  <c r="U17" i="12" s="1"/>
  <c r="P283" i="12" a="1"/>
  <c r="P283" i="12" s="1"/>
  <c r="P285" i="12" s="1" a="1"/>
  <c r="P285" i="12" s="1"/>
  <c r="P246" i="12" a="1"/>
  <c r="P246" i="12" s="1"/>
  <c r="AA283" i="12" a="1"/>
  <c r="AA283" i="12" s="1"/>
  <c r="AA285" i="12" s="1" a="1"/>
  <c r="AA285" i="12" s="1"/>
  <c r="AA246" i="12" a="1"/>
  <c r="AA246" i="12" s="1"/>
  <c r="O42" i="12" a="1"/>
  <c r="O42" i="12" s="1"/>
  <c r="U42" i="12" s="1" a="1"/>
  <c r="U42" i="12" s="1"/>
  <c r="Q283" i="12" a="1"/>
  <c r="Q283" i="12" s="1"/>
  <c r="Q285" i="12" s="1" a="1"/>
  <c r="Q285" i="12" s="1"/>
  <c r="Q246" i="12" a="1"/>
  <c r="Q246" i="12" s="1"/>
  <c r="AB246" i="12" a="1"/>
  <c r="AB246" i="12" s="1"/>
  <c r="W161" i="12" a="1"/>
  <c r="W161" i="12" s="1"/>
  <c r="W283" i="12" s="1" a="1"/>
  <c r="W283" i="12" s="1"/>
  <c r="W285" i="12" s="1" a="1"/>
  <c r="W285" i="12" s="1"/>
  <c r="AE161" i="12" a="1"/>
  <c r="AE161" i="12" s="1"/>
  <c r="O282" i="12" a="1"/>
  <c r="O282" i="12" s="1"/>
  <c r="U282" i="12" s="1" a="1"/>
  <c r="U282" i="12" s="1"/>
  <c r="U258" i="12" a="1"/>
  <c r="U258" i="12" s="1"/>
  <c r="U165" i="12" a="1"/>
  <c r="U165" i="12" s="1"/>
  <c r="AF161" i="12" a="1"/>
  <c r="AF161" i="12" s="1"/>
  <c r="O215" i="12" a="1"/>
  <c r="O215" i="12" s="1"/>
  <c r="U215" i="12" s="1" a="1"/>
  <c r="U215" i="12" s="1"/>
  <c r="U220" i="12" a="1"/>
  <c r="U220" i="12" s="1"/>
  <c r="X161" i="12" a="1"/>
  <c r="X161" i="12" s="1"/>
  <c r="X283" i="12" s="1" a="1"/>
  <c r="X283" i="12" s="1"/>
  <c r="X285" i="12" s="1" a="1"/>
  <c r="X285" i="12" s="1"/>
  <c r="AD283" i="12" a="1"/>
  <c r="AD283" i="12" s="1"/>
  <c r="AD285" i="12" s="1" a="1"/>
  <c r="AD285" i="12" s="1"/>
  <c r="AD246" i="12" a="1"/>
  <c r="AD246" i="12" s="1"/>
  <c r="E93" i="14" a="1"/>
  <c r="E93" i="14" s="1"/>
  <c r="K283" i="12" a="1"/>
  <c r="K283" i="12" s="1"/>
  <c r="K285" i="12" s="1" a="1"/>
  <c r="K285" i="12" s="1"/>
  <c r="T283" i="12" a="1"/>
  <c r="T283" i="12" s="1"/>
  <c r="T285" i="12" s="1" a="1"/>
  <c r="T285" i="12" s="1"/>
  <c r="T246" i="12" a="1"/>
  <c r="T246" i="12" s="1"/>
  <c r="AE246" i="12" a="1"/>
  <c r="AE246" i="12" s="1"/>
  <c r="AE283" i="12" a="1"/>
  <c r="AE283" i="12" s="1"/>
  <c r="AE285" i="12" s="1" a="1"/>
  <c r="AE285" i="12" s="1"/>
  <c r="S283" i="12" a="1"/>
  <c r="S283" i="12" s="1"/>
  <c r="S285" i="12" s="1" a="1"/>
  <c r="S285" i="12" s="1"/>
  <c r="AI161" i="12" a="1"/>
  <c r="AI161" i="12" s="1"/>
  <c r="O117" i="12" a="1"/>
  <c r="O117" i="12" s="1"/>
  <c r="U117" i="12" s="1" a="1"/>
  <c r="U117" i="12" s="1"/>
  <c r="U125" i="12" a="1"/>
  <c r="U125" i="12" s="1"/>
  <c r="J131" i="12" a="1"/>
  <c r="J131" i="12" s="1"/>
  <c r="M283" i="12" a="1"/>
  <c r="M283" i="12" s="1"/>
  <c r="M285" i="12" s="1" a="1"/>
  <c r="M285" i="12" s="1"/>
  <c r="M246" i="12" a="1"/>
  <c r="M246" i="12" s="1"/>
  <c r="AG283" i="12" a="1"/>
  <c r="AG283" i="12" s="1"/>
  <c r="AG285" i="12" s="1" a="1"/>
  <c r="AG285" i="12" s="1"/>
  <c r="AG246" i="12" a="1"/>
  <c r="AG246" i="12" s="1"/>
  <c r="K161" i="12" a="1"/>
  <c r="K161" i="12" s="1"/>
  <c r="K246" i="12" s="1" a="1"/>
  <c r="K246" i="12" s="1"/>
  <c r="H125" i="12" a="1"/>
  <c r="H125" i="12" s="1"/>
  <c r="J125" i="12" s="1" a="1"/>
  <c r="J125" i="12" s="1"/>
  <c r="Q91" i="13" a="1"/>
  <c r="Q91" i="13" s="1"/>
  <c r="Y91" i="13" a="1"/>
  <c r="Y91" i="13" s="1"/>
  <c r="AG91" i="13" a="1"/>
  <c r="AG91" i="13" s="1"/>
  <c r="AC108" i="27" a="1"/>
  <c r="AC108" i="27" s="1"/>
  <c r="R91" i="13" a="1"/>
  <c r="R91" i="13" s="1"/>
  <c r="T47" i="13" a="1"/>
  <c r="T47" i="13" s="1"/>
  <c r="AD108" i="27" a="1"/>
  <c r="AD108" i="27" s="1"/>
  <c r="AC283" i="12" a="1"/>
  <c r="AC283" i="12" s="1"/>
  <c r="AC285" i="12" s="1" a="1"/>
  <c r="AC285" i="12" s="1"/>
  <c r="AI283" i="12" a="1"/>
  <c r="AI283" i="12" s="1"/>
  <c r="AI285" i="12" s="1" a="1"/>
  <c r="AI285" i="12" s="1"/>
  <c r="AH91" i="13" a="1"/>
  <c r="AH91" i="13" s="1"/>
  <c r="AE108" i="27" a="1"/>
  <c r="AE108" i="27" s="1"/>
  <c r="T15" i="27" a="1"/>
  <c r="T15" i="27" s="1"/>
  <c r="N14" i="27"/>
  <c r="I50" i="27"/>
  <c r="I227" i="14" a="1"/>
  <c r="I227" i="14" s="1"/>
  <c r="I168" i="14" a="1"/>
  <c r="I168" i="14" s="1"/>
  <c r="I167" i="14" s="1" a="1"/>
  <c r="I167" i="14" s="1"/>
  <c r="U156" i="12" a="1"/>
  <c r="U156" i="12" s="1"/>
  <c r="V283" i="12" a="1"/>
  <c r="V283" i="12" s="1"/>
  <c r="V285" i="12" s="1" a="1"/>
  <c r="V285" i="12" s="1"/>
  <c r="K91" i="13" a="1"/>
  <c r="K91" i="13" s="1"/>
  <c r="S91" i="13" a="1"/>
  <c r="S91" i="13" s="1"/>
  <c r="AA91" i="13" a="1"/>
  <c r="AA91" i="13" s="1"/>
  <c r="T66" i="13" a="1"/>
  <c r="T66" i="13" s="1"/>
  <c r="AH108" i="27" a="1"/>
  <c r="AH108" i="27" s="1"/>
  <c r="O108" i="27" a="1"/>
  <c r="O108" i="27" s="1"/>
  <c r="AD28" i="27"/>
  <c r="O246" i="12" a="1"/>
  <c r="O246" i="12" s="1"/>
  <c r="AC246" i="12" a="1"/>
  <c r="AC246" i="12" s="1"/>
  <c r="AI246" i="12" a="1"/>
  <c r="AI246" i="12" s="1"/>
  <c r="L91" i="13" a="1"/>
  <c r="L91" i="13" s="1"/>
  <c r="E14" i="27"/>
  <c r="G15" i="27"/>
  <c r="I15" i="27" s="1"/>
  <c r="X108" i="27" a="1"/>
  <c r="X108" i="27" s="1"/>
  <c r="AF108" i="27" a="1"/>
  <c r="AF108" i="27" s="1"/>
  <c r="W28" i="27"/>
  <c r="W108" i="27" s="1" a="1"/>
  <c r="W108" i="27" s="1"/>
  <c r="T33" i="27" a="1"/>
  <c r="T33" i="27" s="1"/>
  <c r="F93" i="14" a="1"/>
  <c r="F93" i="14" s="1"/>
  <c r="AB91" i="13" a="1"/>
  <c r="AB91" i="13" s="1"/>
  <c r="P108" i="27" a="1"/>
  <c r="P108" i="27" s="1"/>
  <c r="AG108" i="27" a="1"/>
  <c r="AG108" i="27" s="1"/>
  <c r="T29" i="27" a="1"/>
  <c r="T29" i="27" s="1"/>
  <c r="G93" i="14" a="1"/>
  <c r="G93" i="14" s="1"/>
  <c r="M91" i="13" a="1"/>
  <c r="M91" i="13" s="1"/>
  <c r="U91" i="13" a="1"/>
  <c r="U91" i="13" s="1"/>
  <c r="AC91" i="13" a="1"/>
  <c r="AC91" i="13" s="1"/>
  <c r="G36" i="13"/>
  <c r="I36" i="13" s="1"/>
  <c r="G66" i="13"/>
  <c r="I66" i="13" s="1"/>
  <c r="E233" i="14" a="1"/>
  <c r="E233" i="14" s="1"/>
  <c r="E142" i="14" a="1"/>
  <c r="E142" i="14" s="1"/>
  <c r="E231" i="14" s="1" a="1"/>
  <c r="E231" i="14" s="1"/>
  <c r="X246" i="12"/>
  <c r="Y283" i="12" a="1"/>
  <c r="Y283" i="12" s="1"/>
  <c r="Y285" i="12" s="1" a="1"/>
  <c r="Y285" i="12" s="1"/>
  <c r="E91" i="13" a="1"/>
  <c r="E91" i="13" s="1"/>
  <c r="G91" i="13" s="1"/>
  <c r="I91" i="13" s="1"/>
  <c r="N91" i="13" a="1"/>
  <c r="N91" i="13" s="1"/>
  <c r="Z108" i="27" a="1"/>
  <c r="Z108" i="27" s="1"/>
  <c r="H111" i="14" a="1"/>
  <c r="H111" i="14" s="1"/>
  <c r="H223" i="14" a="1"/>
  <c r="H223" i="14" s="1"/>
  <c r="L283" i="12" a="1"/>
  <c r="L283" i="12" s="1"/>
  <c r="L285" i="12" s="1" a="1"/>
  <c r="L285" i="12" s="1"/>
  <c r="R283" i="12" a="1"/>
  <c r="R283" i="12" s="1"/>
  <c r="R285" i="12" s="1" a="1"/>
  <c r="R285" i="12" s="1"/>
  <c r="Z283" i="12" a="1"/>
  <c r="Z283" i="12" s="1"/>
  <c r="Z285" i="12" s="1" a="1"/>
  <c r="Z285" i="12" s="1"/>
  <c r="AF283" i="12" a="1"/>
  <c r="AF283" i="12" s="1"/>
  <c r="AF285" i="12" s="1" a="1"/>
  <c r="AF285" i="12" s="1"/>
  <c r="J108" i="27" a="1"/>
  <c r="J108" i="27" s="1"/>
  <c r="R108" i="27" a="1"/>
  <c r="R108" i="27" s="1"/>
  <c r="AA108" i="27" a="1"/>
  <c r="AA108" i="27" s="1"/>
  <c r="E28" i="27"/>
  <c r="G28" i="27" s="1"/>
  <c r="G29" i="27"/>
  <c r="I29" i="27" s="1"/>
  <c r="F91" i="13" a="1"/>
  <c r="F91" i="13" s="1"/>
  <c r="O91" i="13" a="1"/>
  <c r="O91" i="13" s="1"/>
  <c r="W91" i="13" a="1"/>
  <c r="W91" i="13" s="1"/>
  <c r="AE91" i="13" a="1"/>
  <c r="AE91" i="13" s="1"/>
  <c r="K108" i="27" a="1"/>
  <c r="K108" i="27" s="1"/>
  <c r="Q28" i="27"/>
  <c r="Q108" i="27" s="1" a="1"/>
  <c r="Q108" i="27" s="1"/>
  <c r="I93" i="14" a="1"/>
  <c r="I93" i="14" s="1"/>
  <c r="L246" i="12" a="1"/>
  <c r="L246" i="12" s="1"/>
  <c r="R246" i="12" a="1"/>
  <c r="R246" i="12" s="1"/>
  <c r="Z246" i="12" a="1"/>
  <c r="Z246" i="12" s="1"/>
  <c r="AF246" i="12" a="1"/>
  <c r="AF246" i="12" s="1"/>
  <c r="G14" i="13"/>
  <c r="I14" i="13" s="1"/>
  <c r="X91" i="13" a="1"/>
  <c r="X91" i="13" s="1"/>
  <c r="M108" i="27" a="1"/>
  <c r="M108" i="27" s="1"/>
  <c r="H28" i="27"/>
  <c r="H108" i="27" s="1" a="1"/>
  <c r="H108" i="27" s="1"/>
  <c r="I37" i="27"/>
  <c r="T83" i="27" a="1"/>
  <c r="T83" i="27" s="1"/>
  <c r="I111" i="14" a="1"/>
  <c r="I111" i="14" s="1"/>
  <c r="I223" i="14" a="1"/>
  <c r="I223" i="14" s="1"/>
  <c r="F233" i="14" a="1"/>
  <c r="F233" i="14" s="1"/>
  <c r="F142" i="14" a="1"/>
  <c r="F142" i="14" s="1"/>
  <c r="F231" i="14" s="1" a="1"/>
  <c r="F231" i="14" s="1"/>
  <c r="J227" i="14" a="1"/>
  <c r="J227" i="14" s="1"/>
  <c r="J168" i="14" a="1"/>
  <c r="J168" i="14" s="1"/>
  <c r="J167" i="14" s="1" a="1"/>
  <c r="J167" i="14" s="1"/>
  <c r="K14" i="15" a="1"/>
  <c r="K14" i="15" s="1"/>
  <c r="J223" i="14" a="1"/>
  <c r="J223" i="14" s="1"/>
  <c r="J111" i="14" a="1"/>
  <c r="J111" i="14" s="1"/>
  <c r="K230" i="14" a="1"/>
  <c r="K230" i="14" s="1"/>
  <c r="G233" i="14" a="1"/>
  <c r="G233" i="14" s="1"/>
  <c r="G142" i="14" a="1"/>
  <c r="G142" i="14" s="1"/>
  <c r="G231" i="14" s="1" a="1"/>
  <c r="G231" i="14" s="1"/>
  <c r="K227" i="14" a="1"/>
  <c r="K227" i="14" s="1"/>
  <c r="K168" i="14" a="1"/>
  <c r="K168" i="14" s="1"/>
  <c r="K167" i="14" s="1" a="1"/>
  <c r="K167" i="14" s="1"/>
  <c r="G26" i="15" a="1"/>
  <c r="G26" i="15" s="1"/>
  <c r="E25" i="15" a="1"/>
  <c r="E25" i="15" s="1"/>
  <c r="G58" i="27"/>
  <c r="I58" i="27" s="1"/>
  <c r="L111" i="14" a="1"/>
  <c r="L111" i="14" s="1"/>
  <c r="L223" i="14" a="1"/>
  <c r="L223" i="14" s="1"/>
  <c r="L230" i="14" a="1"/>
  <c r="L230" i="14" s="1"/>
  <c r="H142" i="14" a="1"/>
  <c r="H142" i="14" s="1"/>
  <c r="H231" i="14" s="1" a="1"/>
  <c r="H231" i="14" s="1"/>
  <c r="H233" i="14" a="1"/>
  <c r="H233" i="14" s="1"/>
  <c r="L227" i="14" a="1"/>
  <c r="L227" i="14" s="1"/>
  <c r="L168" i="14" a="1"/>
  <c r="L168" i="14" s="1"/>
  <c r="L167" i="14" s="1" a="1"/>
  <c r="L167" i="14" s="1"/>
  <c r="F25" i="15" a="1"/>
  <c r="F25" i="15" s="1"/>
  <c r="E111" i="14" a="1"/>
  <c r="E111" i="14" s="1"/>
  <c r="I142" i="14" a="1"/>
  <c r="I142" i="14" s="1"/>
  <c r="I231" i="14" s="1" a="1"/>
  <c r="I231" i="14" s="1"/>
  <c r="I233" i="14" a="1"/>
  <c r="I233" i="14" s="1"/>
  <c r="M227" i="14" a="1"/>
  <c r="M227" i="14" s="1"/>
  <c r="M168" i="14" a="1"/>
  <c r="M168" i="14" s="1"/>
  <c r="M167" i="14" s="1" a="1"/>
  <c r="M167" i="14" s="1"/>
  <c r="H25" i="15" a="1"/>
  <c r="H25" i="15" s="1"/>
  <c r="M25" i="15" a="1"/>
  <c r="M25" i="15" s="1"/>
  <c r="L29" i="16" a="1"/>
  <c r="L29" i="16" s="1"/>
  <c r="M111" i="14" a="1"/>
  <c r="M111" i="14" s="1"/>
  <c r="M223" i="14" a="1"/>
  <c r="M223" i="14" s="1"/>
  <c r="J233" i="14" a="1"/>
  <c r="J233" i="14" s="1"/>
  <c r="J142" i="14" a="1"/>
  <c r="J142" i="14" s="1"/>
  <c r="J231" i="14" s="1" a="1"/>
  <c r="J231" i="14" s="1"/>
  <c r="N227" i="14" a="1"/>
  <c r="N227" i="14" s="1"/>
  <c r="N168" i="14" a="1"/>
  <c r="N168" i="14" s="1"/>
  <c r="N167" i="14" s="1" a="1"/>
  <c r="N167" i="14" s="1"/>
  <c r="G30" i="15" a="1"/>
  <c r="G30" i="15" s="1"/>
  <c r="K110" i="14" a="1"/>
  <c r="K110" i="14" s="1"/>
  <c r="N111" i="14" a="1"/>
  <c r="N111" i="14" s="1"/>
  <c r="N223" i="14" a="1"/>
  <c r="N223" i="14" s="1"/>
  <c r="K233" i="14" a="1"/>
  <c r="K233" i="14" s="1"/>
  <c r="K142" i="14" a="1"/>
  <c r="K142" i="14" s="1"/>
  <c r="K231" i="14" s="1" a="1"/>
  <c r="K231" i="14" s="1"/>
  <c r="E14" i="15" a="1"/>
  <c r="E14" i="15" s="1"/>
  <c r="G14" i="15" s="1" a="1"/>
  <c r="G14" i="15" s="1"/>
  <c r="G15" i="15" a="1"/>
  <c r="G15" i="15" s="1"/>
  <c r="N28" i="27"/>
  <c r="T28" i="27" s="1" a="1"/>
  <c r="T28" i="27" s="1"/>
  <c r="L233" i="14" a="1"/>
  <c r="L233" i="14" s="1"/>
  <c r="L142" i="14" a="1"/>
  <c r="L142" i="14" s="1"/>
  <c r="L231" i="14" s="1" a="1"/>
  <c r="L231" i="14" s="1"/>
  <c r="E227" i="14" a="1"/>
  <c r="E227" i="14" s="1"/>
  <c r="E168" i="14" a="1"/>
  <c r="E168" i="14" s="1"/>
  <c r="E167" i="14" s="1" a="1"/>
  <c r="E167" i="14" s="1"/>
  <c r="G19" i="15" a="1"/>
  <c r="G19" i="15" s="1"/>
  <c r="F111" i="14" a="1"/>
  <c r="F111" i="14" s="1"/>
  <c r="F223" i="14" a="1"/>
  <c r="F223" i="14" s="1"/>
  <c r="F227" i="14" a="1"/>
  <c r="F227" i="14" s="1"/>
  <c r="F168" i="14" a="1"/>
  <c r="F168" i="14" s="1"/>
  <c r="F167" i="14" s="1" a="1"/>
  <c r="F167" i="14" s="1"/>
  <c r="T58" i="27" a="1"/>
  <c r="T58" i="27" s="1"/>
  <c r="M233" i="14" a="1"/>
  <c r="M233" i="14" s="1"/>
  <c r="M142" i="14" a="1"/>
  <c r="M142" i="14" s="1"/>
  <c r="M231" i="14" s="1" a="1"/>
  <c r="M231" i="14" s="1"/>
  <c r="G227" i="14" a="1"/>
  <c r="G227" i="14" s="1"/>
  <c r="G168" i="14" a="1"/>
  <c r="G168" i="14" s="1"/>
  <c r="G167" i="14" s="1" a="1"/>
  <c r="G167" i="14" s="1"/>
  <c r="H14" i="15" a="1"/>
  <c r="H14" i="15" s="1"/>
  <c r="M14" i="15" a="1"/>
  <c r="M14" i="15" s="1"/>
  <c r="K16" i="16" a="1"/>
  <c r="K16" i="16" s="1"/>
  <c r="J92" i="14" a="1"/>
  <c r="J92" i="14" s="1"/>
  <c r="J93" i="14" s="1" a="1"/>
  <c r="J93" i="14" s="1"/>
  <c r="G111" i="14" a="1"/>
  <c r="G111" i="14" s="1"/>
  <c r="G223" i="14" a="1"/>
  <c r="G223" i="14" s="1"/>
  <c r="N142" i="14" a="1"/>
  <c r="N142" i="14" s="1"/>
  <c r="N231" i="14" s="1" a="1"/>
  <c r="N231" i="14" s="1"/>
  <c r="N233" i="14" a="1"/>
  <c r="N233" i="14" s="1"/>
  <c r="H227" i="14" a="1"/>
  <c r="H227" i="14" s="1"/>
  <c r="H168" i="14" a="1"/>
  <c r="H168" i="14" s="1"/>
  <c r="H167" i="14" s="1" a="1"/>
  <c r="H167" i="14" s="1"/>
  <c r="I14" i="15" a="1"/>
  <c r="I14" i="15" s="1"/>
  <c r="L25" i="15" a="1"/>
  <c r="L25" i="15" s="1"/>
  <c r="P29" i="16" a="1"/>
  <c r="P29" i="16" s="1"/>
  <c r="M29" i="16" a="1"/>
  <c r="M29" i="16" s="1"/>
  <c r="Q29" i="16" s="1"/>
  <c r="E110" i="14" l="1" a="1"/>
  <c r="E110" i="14" s="1"/>
  <c r="E222" i="14" a="1"/>
  <c r="E222" i="14" s="1"/>
  <c r="E221" i="14" s="1" a="1"/>
  <c r="E221" i="14" s="1"/>
  <c r="J110" i="14" a="1"/>
  <c r="J110" i="14" s="1"/>
  <c r="J222" i="14" a="1"/>
  <c r="J222" i="14" s="1"/>
  <c r="J221" i="14" s="1" a="1"/>
  <c r="J221" i="14" s="1"/>
  <c r="N108" i="27" a="1"/>
  <c r="N108" i="27" s="1"/>
  <c r="T108" i="27" s="1" a="1"/>
  <c r="T108" i="27" s="1"/>
  <c r="T14" i="27" a="1"/>
  <c r="T14" i="27" s="1"/>
  <c r="G222" i="14" a="1"/>
  <c r="G222" i="14" s="1"/>
  <c r="G221" i="14" s="1" a="1"/>
  <c r="G221" i="14" s="1"/>
  <c r="G110" i="14" a="1"/>
  <c r="G110" i="14" s="1"/>
  <c r="H222" i="14" a="1"/>
  <c r="H222" i="14" s="1"/>
  <c r="H221" i="14" s="1" a="1"/>
  <c r="H221" i="14" s="1"/>
  <c r="H110" i="14" a="1"/>
  <c r="H110" i="14" s="1"/>
  <c r="L33" i="9" a="1"/>
  <c r="L33" i="9" s="1"/>
  <c r="L43" i="9" s="1" a="1"/>
  <c r="L43" i="9" s="1"/>
  <c r="E108" i="27"/>
  <c r="G108" i="27" s="1"/>
  <c r="I108" i="27" s="1"/>
  <c r="G14" i="27"/>
  <c r="I14" i="27" s="1"/>
  <c r="F110" i="14" a="1"/>
  <c r="F110" i="14" s="1"/>
  <c r="F222" i="14" a="1"/>
  <c r="F222" i="14" s="1"/>
  <c r="F221" i="14" s="1" a="1"/>
  <c r="F221" i="14" s="1"/>
  <c r="N222" i="14" a="1"/>
  <c r="N222" i="14" s="1"/>
  <c r="N221" i="14" s="1" a="1"/>
  <c r="N221" i="14" s="1"/>
  <c r="N110" i="14" a="1"/>
  <c r="N110" i="14" s="1"/>
  <c r="I48" i="5" a="1"/>
  <c r="I48" i="5" s="1"/>
  <c r="I13" i="3" a="1"/>
  <c r="I13" i="3" s="1"/>
  <c r="E19" i="3" a="1"/>
  <c r="E19" i="3" s="1"/>
  <c r="L110" i="14" a="1"/>
  <c r="L110" i="14" s="1"/>
  <c r="L222" i="14" a="1"/>
  <c r="L222" i="14" s="1"/>
  <c r="L221" i="14" s="1" a="1"/>
  <c r="L221" i="14" s="1"/>
  <c r="F17" i="4"/>
  <c r="F14" i="4"/>
  <c r="F16" i="4"/>
  <c r="F15" i="4"/>
  <c r="F13" i="4"/>
  <c r="F19" i="4"/>
  <c r="F12" i="4"/>
  <c r="F18" i="4"/>
  <c r="K222" i="14" a="1"/>
  <c r="K222" i="14" s="1"/>
  <c r="K221" i="14" s="1" a="1"/>
  <c r="K221" i="14" s="1"/>
  <c r="W246" i="12"/>
  <c r="I28" i="27"/>
  <c r="G25" i="15" a="1"/>
  <c r="G25" i="15" s="1"/>
  <c r="T91" i="13" a="1"/>
  <c r="T91" i="13" s="1"/>
  <c r="N27" i="5" a="1"/>
  <c r="N27" i="5" s="1"/>
  <c r="I112" i="3" a="1"/>
  <c r="I112" i="3" s="1"/>
  <c r="E117" i="3" a="1"/>
  <c r="E117" i="3" s="1"/>
  <c r="I117" i="3" s="1" a="1"/>
  <c r="I117" i="3" s="1"/>
  <c r="I222" i="14" a="1"/>
  <c r="I222" i="14" s="1"/>
  <c r="I221" i="14" s="1" a="1"/>
  <c r="I221" i="14" s="1"/>
  <c r="I110" i="14" a="1"/>
  <c r="I110" i="14" s="1"/>
  <c r="O283" i="12" a="1"/>
  <c r="O283" i="12" s="1"/>
  <c r="I17" i="4"/>
  <c r="I16" i="4"/>
  <c r="I19" i="4"/>
  <c r="I12" i="4"/>
  <c r="I14" i="4"/>
  <c r="I18" i="4"/>
  <c r="I13" i="4"/>
  <c r="I15" i="4"/>
  <c r="U246" i="12" a="1"/>
  <c r="U246" i="12" s="1"/>
  <c r="F42" i="12" a="1"/>
  <c r="F42" i="12" s="1"/>
  <c r="H43" i="12" a="1"/>
  <c r="H43" i="12" s="1"/>
  <c r="J43" i="12" s="1" a="1"/>
  <c r="J43" i="12" s="1"/>
  <c r="N48" i="5" a="1"/>
  <c r="N48" i="5" s="1"/>
  <c r="O30" i="12"/>
  <c r="E63" i="7"/>
  <c r="H63" i="7" s="1" a="1"/>
  <c r="H63" i="7" s="1"/>
  <c r="H49" i="7" a="1"/>
  <c r="H49" i="7" s="1"/>
  <c r="M110" i="14" a="1"/>
  <c r="M110" i="14" s="1"/>
  <c r="M222" i="14" a="1"/>
  <c r="M222" i="14" s="1"/>
  <c r="M221" i="14" s="1" a="1"/>
  <c r="M221" i="14" s="1"/>
  <c r="E91" i="3" a="1"/>
  <c r="E91" i="3" s="1"/>
  <c r="I85" i="3" a="1"/>
  <c r="I85" i="3" s="1"/>
  <c r="E96" i="3" l="1" a="1"/>
  <c r="E96" i="3" s="1"/>
  <c r="I96" i="3" s="1" a="1"/>
  <c r="I96" i="3" s="1"/>
  <c r="I91" i="3" a="1"/>
  <c r="I91" i="3" s="1"/>
  <c r="I19" i="3" a="1"/>
  <c r="I19" i="3" s="1"/>
  <c r="E24" i="3" a="1"/>
  <c r="E24" i="3" s="1"/>
  <c r="I24" i="3" s="1" a="1"/>
  <c r="I24" i="3" s="1"/>
  <c r="U30" i="12" a="1"/>
  <c r="U30" i="12" s="1"/>
  <c r="O21" i="12" a="1"/>
  <c r="O21" i="12" s="1"/>
  <c r="O285" i="12" a="1"/>
  <c r="O285" i="12" s="1"/>
  <c r="U285" i="12" s="1" a="1"/>
  <c r="U285" i="12" s="1"/>
  <c r="U283" i="12" a="1"/>
  <c r="U283" i="12" s="1"/>
  <c r="H42" i="12" a="1"/>
  <c r="H42" i="12" s="1"/>
  <c r="J42" i="12" s="1" a="1"/>
  <c r="J42" i="12" s="1"/>
  <c r="F30" i="12"/>
  <c r="H30" i="12" l="1" a="1"/>
  <c r="H30" i="12" s="1"/>
  <c r="J30" i="12" s="1" a="1"/>
  <c r="J30" i="12" s="1"/>
  <c r="F21" i="12" a="1"/>
  <c r="F21" i="12" s="1"/>
  <c r="U21" i="12" a="1"/>
  <c r="U21" i="12" s="1"/>
  <c r="O16" i="12" a="1"/>
  <c r="O16" i="12" s="1"/>
  <c r="U16" i="12" s="1"/>
  <c r="H21" i="12" l="1" a="1"/>
  <c r="H21" i="12" s="1"/>
  <c r="J21" i="12" s="1" a="1"/>
  <c r="J21" i="12" s="1"/>
  <c r="F16" i="12" a="1"/>
  <c r="F16" i="12" s="1"/>
  <c r="H16" i="12" s="1" a="1"/>
  <c r="H16" i="12" s="1"/>
  <c r="J16" i="12" s="1" a="1"/>
  <c r="J16" i="12" s="1"/>
</calcChain>
</file>

<file path=xl/comments1.xml><?xml version="1.0" encoding="utf-8"?>
<comments xmlns="http://schemas.openxmlformats.org/spreadsheetml/2006/main">
  <authors>
    <author>arun patel</author>
    <author>Kalyani Ghagare</author>
  </authors>
  <commentList>
    <comment ref="E16" authorId="0" shapeId="0">
      <text>
        <r>
          <rPr>
            <b/>
            <sz val="9"/>
            <color indexed="81"/>
            <rFont val="Tahoma"/>
            <family val="2"/>
          </rPr>
          <t xml:space="preserve">[Date Format: dd/MM/yyyy]Please double click to show the popup
</t>
        </r>
      </text>
    </comment>
    <comment ref="E18" authorId="1"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user</author>
  </authors>
  <commentList>
    <comment ref="E33" authorId="0" shapeId="0">
      <text>
        <r>
          <rPr>
            <b/>
            <sz val="9"/>
            <color indexed="81"/>
            <rFont val="Tahoma"/>
            <family val="2"/>
          </rPr>
          <t xml:space="preserve">[Date Format: dd/MM/yyyy]Please double click to show the popup
[Primary: Last date of portfolio review]
</t>
        </r>
      </text>
    </comment>
  </commentList>
</comments>
</file>

<file path=xl/comments3.xml><?xml version="1.0" encoding="utf-8"?>
<comments xmlns="http://schemas.openxmlformats.org/spreadsheetml/2006/main">
  <authors>
    <author>user</author>
    <author>arun patel</author>
  </authors>
  <commentList>
    <comment ref="F12" authorId="0" shapeId="0">
      <text>
        <r>
          <rPr>
            <b/>
            <sz val="9"/>
            <color indexed="81"/>
            <rFont val="Tahoma"/>
            <family val="2"/>
          </rPr>
          <t xml:space="preserve">[Unit: PURE]
[Scale: Actuals]
</t>
        </r>
      </text>
    </comment>
    <comment ref="I12" authorId="0" shapeId="0">
      <text>
        <r>
          <rPr>
            <b/>
            <sz val="9"/>
            <color indexed="81"/>
            <rFont val="Tahoma"/>
            <family val="2"/>
          </rPr>
          <t xml:space="preserve">[Unit: PURE]
[Scale: Actuals]
</t>
        </r>
      </text>
    </comment>
    <comment ref="F13" authorId="0" shapeId="0">
      <text>
        <r>
          <rPr>
            <b/>
            <sz val="9"/>
            <color indexed="81"/>
            <rFont val="Tahoma"/>
            <family val="2"/>
          </rPr>
          <t xml:space="preserve">[Unit: PURE]
[Scale: Actuals]
</t>
        </r>
      </text>
    </comment>
    <comment ref="I13" authorId="0" shapeId="0">
      <text>
        <r>
          <rPr>
            <b/>
            <sz val="9"/>
            <color indexed="81"/>
            <rFont val="Tahoma"/>
            <family val="2"/>
          </rPr>
          <t xml:space="preserve">[Unit: PURE]
[Scale: Actuals]
</t>
        </r>
      </text>
    </comment>
    <comment ref="F14" authorId="0" shapeId="0">
      <text>
        <r>
          <rPr>
            <b/>
            <sz val="9"/>
            <color indexed="81"/>
            <rFont val="Tahoma"/>
            <family val="2"/>
          </rPr>
          <t xml:space="preserve">[Unit: PURE]
[Scale: Actuals]
</t>
        </r>
      </text>
    </comment>
    <comment ref="I14" authorId="0" shapeId="0">
      <text>
        <r>
          <rPr>
            <b/>
            <sz val="9"/>
            <color indexed="81"/>
            <rFont val="Tahoma"/>
            <family val="2"/>
          </rPr>
          <t xml:space="preserve">[Unit: PURE]
[Scale: Actuals]
</t>
        </r>
      </text>
    </comment>
    <comment ref="F15" authorId="0" shapeId="0">
      <text>
        <r>
          <rPr>
            <b/>
            <sz val="9"/>
            <color indexed="81"/>
            <rFont val="Tahoma"/>
            <family val="2"/>
          </rPr>
          <t xml:space="preserve">[Unit: PURE]
[Scale: Actuals]
</t>
        </r>
      </text>
    </comment>
    <comment ref="I15" authorId="0" shapeId="0">
      <text>
        <r>
          <rPr>
            <b/>
            <sz val="9"/>
            <color indexed="81"/>
            <rFont val="Tahoma"/>
            <family val="2"/>
          </rPr>
          <t xml:space="preserve">[Unit: PURE]
[Scale: Actuals]
</t>
        </r>
      </text>
    </comment>
    <comment ref="F16" authorId="0" shapeId="0">
      <text>
        <r>
          <rPr>
            <b/>
            <sz val="9"/>
            <color indexed="81"/>
            <rFont val="Tahoma"/>
            <family val="2"/>
          </rPr>
          <t xml:space="preserve">[Unit: PURE]
[Scale: Actuals]
</t>
        </r>
      </text>
    </comment>
    <comment ref="I16" authorId="0" shapeId="0">
      <text>
        <r>
          <rPr>
            <b/>
            <sz val="9"/>
            <color indexed="81"/>
            <rFont val="Tahoma"/>
            <family val="2"/>
          </rPr>
          <t xml:space="preserve">[Unit: PURE]
[Scale: Actuals]
</t>
        </r>
      </text>
    </comment>
    <comment ref="F17" authorId="0" shapeId="0">
      <text>
        <r>
          <rPr>
            <b/>
            <sz val="9"/>
            <color indexed="81"/>
            <rFont val="Tahoma"/>
            <family val="2"/>
          </rPr>
          <t xml:space="preserve">[Unit: PURE]
[Scale: Actuals]
</t>
        </r>
      </text>
    </comment>
    <comment ref="I17" authorId="0" shapeId="0">
      <text>
        <r>
          <rPr>
            <b/>
            <sz val="9"/>
            <color indexed="81"/>
            <rFont val="Tahoma"/>
            <family val="2"/>
          </rPr>
          <t xml:space="preserve">[Unit: PURE]
[Scale: Actuals]
</t>
        </r>
      </text>
    </comment>
    <comment ref="F18" authorId="0" shapeId="0">
      <text>
        <r>
          <rPr>
            <b/>
            <sz val="9"/>
            <color indexed="81"/>
            <rFont val="Tahoma"/>
            <family val="2"/>
          </rPr>
          <t xml:space="preserve">[Unit: PURE]
[Scale: Actuals]
</t>
        </r>
      </text>
    </comment>
    <comment ref="I18" authorId="0" shapeId="0">
      <text>
        <r>
          <rPr>
            <b/>
            <sz val="9"/>
            <color indexed="81"/>
            <rFont val="Tahoma"/>
            <family val="2"/>
          </rPr>
          <t xml:space="preserve">[Unit: PURE]
[Scale: Actuals]
</t>
        </r>
      </text>
    </comment>
    <comment ref="F19" authorId="0" shapeId="0">
      <text>
        <r>
          <rPr>
            <b/>
            <sz val="9"/>
            <color indexed="81"/>
            <rFont val="Tahoma"/>
            <family val="2"/>
          </rPr>
          <t xml:space="preserve">[Unit: PURE]
[Scale: Actuals]
</t>
        </r>
      </text>
    </comment>
    <comment ref="I19" authorId="0" shapeId="0">
      <text>
        <r>
          <rPr>
            <b/>
            <sz val="9"/>
            <color indexed="81"/>
            <rFont val="Tahoma"/>
            <family val="2"/>
          </rPr>
          <t xml:space="preserve">[Unit: PURE]
[Scale: Actuals]
</t>
        </r>
      </text>
    </comment>
    <comment ref="E40" authorId="0" shapeId="0">
      <text>
        <r>
          <rPr>
            <b/>
            <sz val="9"/>
            <color indexed="81"/>
            <rFont val="Tahoma"/>
            <family val="2"/>
          </rPr>
          <t xml:space="preserve">[Date Format: dd/MM/yyyy]Please double click to show the popup
[Primary: Date of last portfolio review / classification]
</t>
        </r>
      </text>
    </comment>
    <comment ref="E41" authorId="0" shapeId="0">
      <text>
        <r>
          <rPr>
            <b/>
            <sz val="9"/>
            <color indexed="81"/>
            <rFont val="Tahoma"/>
            <family val="2"/>
          </rPr>
          <t xml:space="preserve">[Date Format: dd/MM/yyyy]Please double click to show the popup
[Primary: Last date of provision review]
</t>
        </r>
      </text>
    </comment>
    <comment ref="E65" authorId="1" shapeId="0">
      <text>
        <r>
          <rPr>
            <b/>
            <sz val="9"/>
            <color indexed="81"/>
            <rFont val="Tahoma"/>
            <family val="2"/>
          </rPr>
          <t xml:space="preserve">[Date Format: dd/MM/yyyy]Please double click to show the popup
</t>
        </r>
      </text>
    </comment>
    <comment ref="F65" authorId="1" shapeId="0">
      <text>
        <r>
          <rPr>
            <b/>
            <sz val="9"/>
            <color indexed="81"/>
            <rFont val="Tahoma"/>
            <family val="2"/>
          </rPr>
          <t xml:space="preserve">[Date Format: dd/MM/yyyy]Please double click to show the popup
</t>
        </r>
      </text>
    </comment>
    <comment ref="G65" authorId="1" shapeId="0">
      <text>
        <r>
          <rPr>
            <b/>
            <sz val="9"/>
            <color indexed="81"/>
            <rFont val="Tahoma"/>
            <family val="2"/>
          </rPr>
          <t xml:space="preserve">[Date Format: dd/MM/yyyy]Please double click to show the popup
</t>
        </r>
      </text>
    </comment>
    <comment ref="E66" authorId="1" shapeId="0">
      <text>
        <r>
          <rPr>
            <b/>
            <sz val="9"/>
            <color indexed="81"/>
            <rFont val="Tahoma"/>
            <family val="2"/>
          </rPr>
          <t xml:space="preserve">[Date Format: dd/MM/yyyy]Please double click to show the popup
</t>
        </r>
      </text>
    </comment>
    <comment ref="F66" authorId="1" shapeId="0">
      <text>
        <r>
          <rPr>
            <b/>
            <sz val="9"/>
            <color indexed="81"/>
            <rFont val="Tahoma"/>
            <family val="2"/>
          </rPr>
          <t xml:space="preserve">[Date Format: dd/MM/yyyy]Please double click to show the popup
</t>
        </r>
      </text>
    </comment>
    <comment ref="G66" authorId="1"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myiris</author>
    <author>user</author>
    <author>arun patel</author>
  </authors>
  <commentList>
    <comment ref="F8" authorId="0" shapeId="0">
      <text>
        <r>
          <rPr>
            <b/>
            <sz val="9"/>
            <color indexed="81"/>
            <rFont val="Tahoma"/>
            <family val="2"/>
          </rPr>
          <t xml:space="preserve">[Date Format: dd/MM/yyyy]Please double click to show the popup
</t>
        </r>
      </text>
    </comment>
    <comment ref="G8" authorId="0" shapeId="0">
      <text>
        <r>
          <rPr>
            <b/>
            <sz val="9"/>
            <color indexed="81"/>
            <rFont val="Tahoma"/>
            <family val="2"/>
          </rPr>
          <t xml:space="preserve">[Date Format: dd/MM/yyyy]Please double click to show the popup
</t>
        </r>
      </text>
    </comment>
    <comment ref="H8" authorId="0" shapeId="0">
      <text>
        <r>
          <rPr>
            <b/>
            <sz val="9"/>
            <color indexed="81"/>
            <rFont val="Tahoma"/>
            <family val="2"/>
          </rPr>
          <t xml:space="preserve">[Date Format: dd/MM/yyyy]Please double click to show the popup
</t>
        </r>
      </text>
    </comment>
    <comment ref="I8" authorId="0" shapeId="0">
      <text>
        <r>
          <rPr>
            <b/>
            <sz val="9"/>
            <color indexed="81"/>
            <rFont val="Tahoma"/>
            <family val="2"/>
          </rPr>
          <t xml:space="preserve">[Date Format: dd/MM/yyyy]Please double click to show the popup
</t>
        </r>
      </text>
    </comment>
    <comment ref="J8" authorId="0" shapeId="0">
      <text>
        <r>
          <rPr>
            <b/>
            <sz val="9"/>
            <color indexed="81"/>
            <rFont val="Tahoma"/>
            <family val="2"/>
          </rPr>
          <t xml:space="preserve">[Date Format: dd/MM/yyyy]Please double click to show the popup
</t>
        </r>
      </text>
    </comment>
    <comment ref="K8" authorId="0" shapeId="0">
      <text>
        <r>
          <rPr>
            <b/>
            <sz val="9"/>
            <color indexed="81"/>
            <rFont val="Tahoma"/>
            <family val="2"/>
          </rPr>
          <t xml:space="preserve">[Date Format: dd/MM/yyyy]Please double click to show the popup
</t>
        </r>
      </text>
    </comment>
    <comment ref="L8" authorId="0" shapeId="0">
      <text>
        <r>
          <rPr>
            <b/>
            <sz val="9"/>
            <color indexed="81"/>
            <rFont val="Tahoma"/>
            <family val="2"/>
          </rPr>
          <t xml:space="preserve">[Date Format: dd/MM/yyyy]Please double click to show the popup
</t>
        </r>
      </text>
    </comment>
    <comment ref="M8" authorId="0" shapeId="0">
      <text>
        <r>
          <rPr>
            <b/>
            <sz val="9"/>
            <color indexed="81"/>
            <rFont val="Tahoma"/>
            <family val="2"/>
          </rPr>
          <t xml:space="preserve">[Date Format: dd/MM/yyyy]Please double click to show the popup
</t>
        </r>
      </text>
    </comment>
    <comment ref="N8" authorId="0" shapeId="0">
      <text>
        <r>
          <rPr>
            <b/>
            <sz val="9"/>
            <color indexed="81"/>
            <rFont val="Tahoma"/>
            <family val="2"/>
          </rPr>
          <t xml:space="preserve">[Date Format: dd/MM/yyyy]Please double click to show the popup
</t>
        </r>
      </text>
    </comment>
    <comment ref="O8" authorId="0" shapeId="0">
      <text>
        <r>
          <rPr>
            <b/>
            <sz val="9"/>
            <color indexed="81"/>
            <rFont val="Tahoma"/>
            <family val="2"/>
          </rPr>
          <t xml:space="preserve">[Date Format: dd/MM/yyyy]Please double click to show the popup
</t>
        </r>
      </text>
    </comment>
    <comment ref="P8" authorId="0" shapeId="0">
      <text>
        <r>
          <rPr>
            <b/>
            <sz val="9"/>
            <color indexed="81"/>
            <rFont val="Tahoma"/>
            <family val="2"/>
          </rPr>
          <t xml:space="preserve">[Date Format: dd/MM/yyyy]Please double click to show the popup
</t>
        </r>
      </text>
    </comment>
    <comment ref="Q8" authorId="0" shapeId="0">
      <text>
        <r>
          <rPr>
            <b/>
            <sz val="9"/>
            <color indexed="81"/>
            <rFont val="Tahoma"/>
            <family val="2"/>
          </rPr>
          <t xml:space="preserve">[Date Format: dd/MM/yyyy]Please double click to show the popup
</t>
        </r>
      </text>
    </comment>
    <comment ref="F9" authorId="0" shapeId="0">
      <text>
        <r>
          <rPr>
            <b/>
            <sz val="9"/>
            <color indexed="81"/>
            <rFont val="Tahoma"/>
            <family val="2"/>
          </rPr>
          <t xml:space="preserve">[Date Format: dd/MM/yyyy]Please double click to show the popup
</t>
        </r>
      </text>
    </comment>
    <comment ref="G9" authorId="0" shapeId="0">
      <text>
        <r>
          <rPr>
            <b/>
            <sz val="9"/>
            <color indexed="81"/>
            <rFont val="Tahoma"/>
            <family val="2"/>
          </rPr>
          <t xml:space="preserve">[Date Format: dd/MM/yyyy]Please double click to show the popup
</t>
        </r>
      </text>
    </comment>
    <comment ref="H9" authorId="0" shapeId="0">
      <text>
        <r>
          <rPr>
            <b/>
            <sz val="9"/>
            <color indexed="81"/>
            <rFont val="Tahoma"/>
            <family val="2"/>
          </rPr>
          <t xml:space="preserve">[Date Format: dd/MM/yyyy]Please double click to show the popup
</t>
        </r>
      </text>
    </comment>
    <comment ref="I9" authorId="0" shapeId="0">
      <text>
        <r>
          <rPr>
            <b/>
            <sz val="9"/>
            <color indexed="81"/>
            <rFont val="Tahoma"/>
            <family val="2"/>
          </rPr>
          <t xml:space="preserve">[Date Format: dd/MM/yyyy]Please double click to show the popup
</t>
        </r>
      </text>
    </comment>
    <comment ref="J9" authorId="0" shapeId="0">
      <text>
        <r>
          <rPr>
            <b/>
            <sz val="9"/>
            <color indexed="81"/>
            <rFont val="Tahoma"/>
            <family val="2"/>
          </rPr>
          <t xml:space="preserve">[Date Format: dd/MM/yyyy]Please double click to show the popup
</t>
        </r>
      </text>
    </comment>
    <comment ref="K9" authorId="0" shapeId="0">
      <text>
        <r>
          <rPr>
            <b/>
            <sz val="9"/>
            <color indexed="81"/>
            <rFont val="Tahoma"/>
            <family val="2"/>
          </rPr>
          <t xml:space="preserve">[Date Format: dd/MM/yyyy]Please double click to show the popup
</t>
        </r>
      </text>
    </comment>
    <comment ref="L9" authorId="0" shapeId="0">
      <text>
        <r>
          <rPr>
            <b/>
            <sz val="9"/>
            <color indexed="81"/>
            <rFont val="Tahoma"/>
            <family val="2"/>
          </rPr>
          <t xml:space="preserve">[Date Format: dd/MM/yyyy]Please double click to show the popup
</t>
        </r>
      </text>
    </comment>
    <comment ref="M9" authorId="0" shapeId="0">
      <text>
        <r>
          <rPr>
            <b/>
            <sz val="9"/>
            <color indexed="81"/>
            <rFont val="Tahoma"/>
            <family val="2"/>
          </rPr>
          <t xml:space="preserve">[Date Format: dd/MM/yyyy]Please double click to show the popup
</t>
        </r>
      </text>
    </comment>
    <comment ref="N9" authorId="0" shapeId="0">
      <text>
        <r>
          <rPr>
            <b/>
            <sz val="9"/>
            <color indexed="81"/>
            <rFont val="Tahoma"/>
            <family val="2"/>
          </rPr>
          <t xml:space="preserve">[Date Format: dd/MM/yyyy]Please double click to show the popup
</t>
        </r>
      </text>
    </comment>
    <comment ref="O9" authorId="0" shapeId="0">
      <text>
        <r>
          <rPr>
            <b/>
            <sz val="9"/>
            <color indexed="81"/>
            <rFont val="Tahoma"/>
            <family val="2"/>
          </rPr>
          <t xml:space="preserve">[Date Format: dd/MM/yyyy]Please double click to show the popup
</t>
        </r>
      </text>
    </comment>
    <comment ref="P9" authorId="0" shapeId="0">
      <text>
        <r>
          <rPr>
            <b/>
            <sz val="9"/>
            <color indexed="81"/>
            <rFont val="Tahoma"/>
            <family val="2"/>
          </rPr>
          <t xml:space="preserve">[Date Format: dd/MM/yyyy]Please double click to show the popup
</t>
        </r>
      </text>
    </comment>
    <comment ref="Q9" authorId="0" shapeId="0">
      <text>
        <r>
          <rPr>
            <b/>
            <sz val="9"/>
            <color indexed="81"/>
            <rFont val="Tahoma"/>
            <family val="2"/>
          </rPr>
          <t xml:space="preserve">[Date Format: dd/MM/yyyy]Please double click to show the popup
</t>
        </r>
      </text>
    </comment>
    <comment ref="F14" authorId="1" shapeId="0">
      <text>
        <r>
          <rPr>
            <b/>
            <sz val="9"/>
            <color indexed="81"/>
            <rFont val="Tahoma"/>
            <family val="2"/>
          </rPr>
          <t xml:space="preserve">[Unit: PURE]
[Scale: Actuals]
[Primary: Number of borrowers whose accounts restructured (April to date)]
</t>
        </r>
      </text>
    </comment>
    <comment ref="G14" authorId="1" shapeId="0">
      <text>
        <r>
          <rPr>
            <b/>
            <sz val="9"/>
            <color indexed="81"/>
            <rFont val="Tahoma"/>
            <family val="2"/>
          </rPr>
          <t xml:space="preserve">[Unit: PURE]
[Scale: Actuals]
[Primary: Number of borrowers whose account restructured of which through CDR]
</t>
        </r>
      </text>
    </comment>
    <comment ref="H14" authorId="1" shapeId="0">
      <text>
        <r>
          <rPr>
            <b/>
            <sz val="9"/>
            <color indexed="81"/>
            <rFont val="Tahoma"/>
            <family val="2"/>
          </rPr>
          <t xml:space="preserve">[Unit: PURE]
[Scale: Actuals]
[Primary: Number of borrowers whose amount is outstanding in account restructured at end of quarter]
</t>
        </r>
      </text>
    </comment>
    <comment ref="I14" authorId="1" shapeId="0">
      <text>
        <r>
          <rPr>
            <b/>
            <sz val="9"/>
            <color indexed="81"/>
            <rFont val="Tahoma"/>
            <family val="2"/>
          </rPr>
          <t xml:space="preserve">[Unit: PURE]
[Scale: Actuals]
[Primary: Number of borrowers whose amount is outstanding in account restructured at end of quarter of which through CDR]
</t>
        </r>
      </text>
    </comment>
    <comment ref="J14" authorId="1" shapeId="0">
      <text>
        <r>
          <rPr>
            <b/>
            <sz val="9"/>
            <color indexed="81"/>
            <rFont val="Tahoma"/>
            <family val="2"/>
          </rPr>
          <t xml:space="preserve">[Unit: PURE]
[Scale: Actuals]
[Primary: Number of borrowers of restructured accounts slipped to NPAs (April to date)]
</t>
        </r>
      </text>
    </comment>
    <comment ref="K14" authorId="1" shapeId="0">
      <text>
        <r>
          <rPr>
            <b/>
            <sz val="9"/>
            <color indexed="81"/>
            <rFont val="Tahoma"/>
            <family val="2"/>
          </rPr>
          <t xml:space="preserve">[Unit: PURE]
[Scale: Actuals]
[Primary: Number of borrowers of restructured accounts slipped to NPAs outstanding at the end of quarter]
</t>
        </r>
      </text>
    </comment>
    <comment ref="L14" authorId="1" shapeId="0">
      <text>
        <r>
          <rPr>
            <b/>
            <sz val="9"/>
            <color indexed="81"/>
            <rFont val="Tahoma"/>
            <family val="2"/>
          </rPr>
          <t xml:space="preserve">[Unit: PURE]
[Scale: Actuals]
[Primary: Number of borrowers whose accounts restructured (April to date)]
</t>
        </r>
      </text>
    </comment>
    <comment ref="M14" authorId="1" shapeId="0">
      <text>
        <r>
          <rPr>
            <b/>
            <sz val="9"/>
            <color indexed="81"/>
            <rFont val="Tahoma"/>
            <family val="2"/>
          </rPr>
          <t xml:space="preserve">[Unit: PURE]
[Scale: Actuals]
[Primary: Number of borrowers whose account restructured of which through CDR]
</t>
        </r>
      </text>
    </comment>
    <comment ref="N14" authorId="1" shapeId="0">
      <text>
        <r>
          <rPr>
            <b/>
            <sz val="9"/>
            <color indexed="81"/>
            <rFont val="Tahoma"/>
            <family val="2"/>
          </rPr>
          <t xml:space="preserve">[Unit: PURE]
[Scale: Actuals]
[Primary: Number of borrowers whose amount is outstanding in account restructured at end of quarter]
</t>
        </r>
      </text>
    </comment>
    <comment ref="O14" authorId="1" shapeId="0">
      <text>
        <r>
          <rPr>
            <b/>
            <sz val="9"/>
            <color indexed="81"/>
            <rFont val="Tahoma"/>
            <family val="2"/>
          </rPr>
          <t xml:space="preserve">[Unit: PURE]
[Scale: Actuals]
[Primary: Number of borrowers whose amount is outstanding in account restructured at end of quarter of which through CDR]
</t>
        </r>
      </text>
    </comment>
    <comment ref="P14" authorId="1" shapeId="0">
      <text>
        <r>
          <rPr>
            <b/>
            <sz val="9"/>
            <color indexed="81"/>
            <rFont val="Tahoma"/>
            <family val="2"/>
          </rPr>
          <t xml:space="preserve">[Unit: PURE]
[Scale: Actuals]
[Primary: Number of borrowers of restructured accounts slipped to NPAs (April to date)]
</t>
        </r>
      </text>
    </comment>
    <comment ref="Q14" authorId="1" shapeId="0">
      <text>
        <r>
          <rPr>
            <b/>
            <sz val="9"/>
            <color indexed="81"/>
            <rFont val="Tahoma"/>
            <family val="2"/>
          </rPr>
          <t xml:space="preserve">[Unit: PURE]
[Scale: Actuals]
[Primary: Number of borrowers of restructured accounts slipped to NPAs outstanding at the end of quarter]
</t>
        </r>
      </text>
    </comment>
    <comment ref="F15" authorId="2" shapeId="0">
      <text>
        <r>
          <rPr>
            <b/>
            <sz val="9"/>
            <color indexed="81"/>
            <rFont val="Tahoma"/>
            <family val="2"/>
          </rPr>
          <t xml:space="preserve">[Primary: Amount outstanding whose account restructured (April to date)]
</t>
        </r>
      </text>
    </comment>
    <comment ref="G15" authorId="2" shapeId="0">
      <text>
        <r>
          <rPr>
            <b/>
            <sz val="9"/>
            <color indexed="81"/>
            <rFont val="Tahoma"/>
            <family val="2"/>
          </rPr>
          <t xml:space="preserve">[Primary: Amount outstanding whose account restructured of which through CDR]
</t>
        </r>
      </text>
    </comment>
    <comment ref="H15" authorId="2" shapeId="0">
      <text>
        <r>
          <rPr>
            <b/>
            <sz val="9"/>
            <color indexed="81"/>
            <rFont val="Tahoma"/>
            <family val="2"/>
          </rPr>
          <t xml:space="preserve">[Primary: Amount outstanding in account restructured at end of quarter]
</t>
        </r>
      </text>
    </comment>
    <comment ref="I15" authorId="2" shapeId="0">
      <text>
        <r>
          <rPr>
            <b/>
            <sz val="9"/>
            <color indexed="81"/>
            <rFont val="Tahoma"/>
            <family val="2"/>
          </rPr>
          <t xml:space="preserve">[Primary: Amount outstanding in account restructured at end of quarter of which through CDR]
</t>
        </r>
      </text>
    </comment>
    <comment ref="J15" authorId="2" shapeId="0">
      <text>
        <r>
          <rPr>
            <b/>
            <sz val="9"/>
            <color indexed="81"/>
            <rFont val="Tahoma"/>
            <family val="2"/>
          </rPr>
          <t xml:space="preserve">[Primary: Amount outstanding of restructured accounts slipped to NPAs (April to date)]
</t>
        </r>
      </text>
    </comment>
    <comment ref="K15" authorId="2" shapeId="0">
      <text>
        <r>
          <rPr>
            <b/>
            <sz val="9"/>
            <color indexed="81"/>
            <rFont val="Tahoma"/>
            <family val="2"/>
          </rPr>
          <t xml:space="preserve">[Primary: Amount outstanding of restructured accounts slipped to NPAs outstanding at the end of the quarter]
</t>
        </r>
      </text>
    </comment>
    <comment ref="L15" authorId="2" shapeId="0">
      <text>
        <r>
          <rPr>
            <b/>
            <sz val="9"/>
            <color indexed="81"/>
            <rFont val="Tahoma"/>
            <family val="2"/>
          </rPr>
          <t xml:space="preserve">[Primary: Amount outstanding whose account restructured (April to date)]
</t>
        </r>
      </text>
    </comment>
    <comment ref="M15" authorId="2" shapeId="0">
      <text>
        <r>
          <rPr>
            <b/>
            <sz val="9"/>
            <color indexed="81"/>
            <rFont val="Tahoma"/>
            <family val="2"/>
          </rPr>
          <t xml:space="preserve">[Primary: Amount outstanding whose account restructured of which through CDR]
</t>
        </r>
      </text>
    </comment>
    <comment ref="N15" authorId="2" shapeId="0">
      <text>
        <r>
          <rPr>
            <b/>
            <sz val="9"/>
            <color indexed="81"/>
            <rFont val="Tahoma"/>
            <family val="2"/>
          </rPr>
          <t xml:space="preserve">[Primary: Amount outstanding in account restructured at end of quarter]
</t>
        </r>
      </text>
    </comment>
    <comment ref="O15" authorId="2" shapeId="0">
      <text>
        <r>
          <rPr>
            <b/>
            <sz val="9"/>
            <color indexed="81"/>
            <rFont val="Tahoma"/>
            <family val="2"/>
          </rPr>
          <t xml:space="preserve">[Primary: Amount outstanding in account restructured at end of quarter of which through CDR]
</t>
        </r>
      </text>
    </comment>
    <comment ref="P15" authorId="2" shapeId="0">
      <text>
        <r>
          <rPr>
            <b/>
            <sz val="9"/>
            <color indexed="81"/>
            <rFont val="Tahoma"/>
            <family val="2"/>
          </rPr>
          <t xml:space="preserve">[Primary: Amount outstanding of restructured accounts slipped to NPAs (April to date)]
</t>
        </r>
      </text>
    </comment>
    <comment ref="Q15" authorId="2" shapeId="0">
      <text>
        <r>
          <rPr>
            <b/>
            <sz val="9"/>
            <color indexed="81"/>
            <rFont val="Tahoma"/>
            <family val="2"/>
          </rPr>
          <t xml:space="preserve">[Primary: Amount outstanding of restructured accounts slipped to NPAs outstanding at the end of the quarter]
</t>
        </r>
      </text>
    </comment>
    <comment ref="F16" authorId="2" shapeId="0">
      <text>
        <r>
          <rPr>
            <b/>
            <sz val="9"/>
            <color indexed="81"/>
            <rFont val="Tahoma"/>
            <family val="2"/>
          </rPr>
          <t xml:space="preserve">[Primary: Sacrifice on diminution whose account restructured (April to date)]
</t>
        </r>
      </text>
    </comment>
    <comment ref="G16" authorId="2" shapeId="0">
      <text>
        <r>
          <rPr>
            <b/>
            <sz val="9"/>
            <color indexed="81"/>
            <rFont val="Tahoma"/>
            <family val="2"/>
          </rPr>
          <t xml:space="preserve">[Primary: Sacrifice on diminution whose account restructured of which through CDR]
</t>
        </r>
      </text>
    </comment>
    <comment ref="H16" authorId="2" shapeId="0">
      <text>
        <r>
          <rPr>
            <b/>
            <sz val="9"/>
            <color indexed="81"/>
            <rFont val="Tahoma"/>
            <family val="2"/>
          </rPr>
          <t xml:space="preserve">[Primary: Sacrifice on diminution whose amount is outstanding in account restructured at end of quarter]
</t>
        </r>
      </text>
    </comment>
    <comment ref="I16" authorId="2" shapeId="0">
      <text>
        <r>
          <rPr>
            <b/>
            <sz val="9"/>
            <color indexed="81"/>
            <rFont val="Tahoma"/>
            <family val="2"/>
          </rPr>
          <t xml:space="preserve">[Primary: Sacrifice on diminution whose amount is outstanding in account restructured at end of quarter of which through CDR]
</t>
        </r>
      </text>
    </comment>
    <comment ref="J16" authorId="2" shapeId="0">
      <text>
        <r>
          <rPr>
            <b/>
            <sz val="9"/>
            <color indexed="81"/>
            <rFont val="Tahoma"/>
            <family val="2"/>
          </rPr>
          <t xml:space="preserve">[Primary: Sacrifice on diminution of restructured accounts slipped to NPAs (April to date)]
</t>
        </r>
      </text>
    </comment>
    <comment ref="K16" authorId="2" shapeId="0">
      <text>
        <r>
          <rPr>
            <b/>
            <sz val="9"/>
            <color indexed="81"/>
            <rFont val="Tahoma"/>
            <family val="2"/>
          </rPr>
          <t xml:space="preserve">[Primary: Sacrifice on diminution of restructured accounts slipped to NPAs outstanding at the end of the quarter]
</t>
        </r>
      </text>
    </comment>
    <comment ref="L16" authorId="2" shapeId="0">
      <text>
        <r>
          <rPr>
            <b/>
            <sz val="9"/>
            <color indexed="81"/>
            <rFont val="Tahoma"/>
            <family val="2"/>
          </rPr>
          <t xml:space="preserve">[Primary: Sacrifice on diminution whose account restructured (April to date)]
</t>
        </r>
      </text>
    </comment>
    <comment ref="M16" authorId="2" shapeId="0">
      <text>
        <r>
          <rPr>
            <b/>
            <sz val="9"/>
            <color indexed="81"/>
            <rFont val="Tahoma"/>
            <family val="2"/>
          </rPr>
          <t xml:space="preserve">[Primary: Sacrifice on diminution whose account restructured of which through CDR]
</t>
        </r>
      </text>
    </comment>
    <comment ref="N16" authorId="2" shapeId="0">
      <text>
        <r>
          <rPr>
            <b/>
            <sz val="9"/>
            <color indexed="81"/>
            <rFont val="Tahoma"/>
            <family val="2"/>
          </rPr>
          <t xml:space="preserve">[Primary: Sacrifice on diminution whose amount is outstanding in account restructured at end of quarter]
</t>
        </r>
      </text>
    </comment>
    <comment ref="O16" authorId="2" shapeId="0">
      <text>
        <r>
          <rPr>
            <b/>
            <sz val="9"/>
            <color indexed="81"/>
            <rFont val="Tahoma"/>
            <family val="2"/>
          </rPr>
          <t xml:space="preserve">[Primary: Sacrifice on diminution whose amount is outstanding in account restructured at end of quarter of which through CDR]
</t>
        </r>
      </text>
    </comment>
    <comment ref="P16" authorId="2" shapeId="0">
      <text>
        <r>
          <rPr>
            <b/>
            <sz val="9"/>
            <color indexed="81"/>
            <rFont val="Tahoma"/>
            <family val="2"/>
          </rPr>
          <t xml:space="preserve">[Primary: Sacrifice on diminution of restructured accounts slipped to NPAs (April to date)]
</t>
        </r>
      </text>
    </comment>
    <comment ref="Q16" authorId="2" shapeId="0">
      <text>
        <r>
          <rPr>
            <b/>
            <sz val="9"/>
            <color indexed="81"/>
            <rFont val="Tahoma"/>
            <family val="2"/>
          </rPr>
          <t xml:space="preserve">[Primary: Sacrifice on diminution of restructured accounts slipped to NPAs outstanding at the end of the quarter]
</t>
        </r>
      </text>
    </comment>
    <comment ref="F17" authorId="1" shapeId="0">
      <text>
        <r>
          <rPr>
            <b/>
            <sz val="9"/>
            <color indexed="81"/>
            <rFont val="Tahoma"/>
            <family val="2"/>
          </rPr>
          <t xml:space="preserve">[Unit: PURE]
[Scale: Actuals]
[Primary: Number of borrowers whose accounts restructured (April to date)]
</t>
        </r>
      </text>
    </comment>
    <comment ref="G17" authorId="1" shapeId="0">
      <text>
        <r>
          <rPr>
            <b/>
            <sz val="9"/>
            <color indexed="81"/>
            <rFont val="Tahoma"/>
            <family val="2"/>
          </rPr>
          <t xml:space="preserve">[Unit: PURE]
[Scale: Actuals]
[Primary: Number of borrowers whose account restructured of which through CDR]
</t>
        </r>
      </text>
    </comment>
    <comment ref="H17" authorId="1" shapeId="0">
      <text>
        <r>
          <rPr>
            <b/>
            <sz val="9"/>
            <color indexed="81"/>
            <rFont val="Tahoma"/>
            <family val="2"/>
          </rPr>
          <t xml:space="preserve">[Unit: PURE]
[Scale: Actuals]
[Primary: Number of borrowers whose amount is outstanding in account restructured at end of quarter]
</t>
        </r>
      </text>
    </comment>
    <comment ref="I17" authorId="1" shapeId="0">
      <text>
        <r>
          <rPr>
            <b/>
            <sz val="9"/>
            <color indexed="81"/>
            <rFont val="Tahoma"/>
            <family val="2"/>
          </rPr>
          <t xml:space="preserve">[Unit: PURE]
[Scale: Actuals]
[Primary: Number of borrowers whose amount is outstanding in account restructured at end of quarter of which through CDR]
</t>
        </r>
      </text>
    </comment>
    <comment ref="L17" authorId="1" shapeId="0">
      <text>
        <r>
          <rPr>
            <b/>
            <sz val="9"/>
            <color indexed="81"/>
            <rFont val="Tahoma"/>
            <family val="2"/>
          </rPr>
          <t xml:space="preserve">[Unit: PURE]
[Scale: Actuals]
[Primary: Number of borrowers whose accounts restructured (April to date)]
</t>
        </r>
      </text>
    </comment>
    <comment ref="M17" authorId="1" shapeId="0">
      <text>
        <r>
          <rPr>
            <b/>
            <sz val="9"/>
            <color indexed="81"/>
            <rFont val="Tahoma"/>
            <family val="2"/>
          </rPr>
          <t xml:space="preserve">[Unit: PURE]
[Scale: Actuals]
[Primary: Number of borrowers whose account restructured of which through CDR]
</t>
        </r>
      </text>
    </comment>
    <comment ref="N17" authorId="1" shapeId="0">
      <text>
        <r>
          <rPr>
            <b/>
            <sz val="9"/>
            <color indexed="81"/>
            <rFont val="Tahoma"/>
            <family val="2"/>
          </rPr>
          <t xml:space="preserve">[Unit: PURE]
[Scale: Actuals]
[Primary: Number of borrowers whose amount is outstanding in account restructured at end of quarter]
</t>
        </r>
      </text>
    </comment>
    <comment ref="O17" authorId="1" shapeId="0">
      <text>
        <r>
          <rPr>
            <b/>
            <sz val="9"/>
            <color indexed="81"/>
            <rFont val="Tahoma"/>
            <family val="2"/>
          </rPr>
          <t xml:space="preserve">[Unit: PURE]
[Scale: Actuals]
[Primary: Number of borrowers whose amount is outstanding in account restructured at end of quarter of which through CDR]
</t>
        </r>
      </text>
    </comment>
    <comment ref="F18" authorId="2" shapeId="0">
      <text>
        <r>
          <rPr>
            <b/>
            <sz val="9"/>
            <color indexed="81"/>
            <rFont val="Tahoma"/>
            <family val="2"/>
          </rPr>
          <t xml:space="preserve">[Primary: Amount outstanding whose account restructured (April to date)]
</t>
        </r>
      </text>
    </comment>
    <comment ref="G18" authorId="2" shapeId="0">
      <text>
        <r>
          <rPr>
            <b/>
            <sz val="9"/>
            <color indexed="81"/>
            <rFont val="Tahoma"/>
            <family val="2"/>
          </rPr>
          <t xml:space="preserve">[Primary: Amount outstanding whose account restructured of which through CDR]
</t>
        </r>
      </text>
    </comment>
    <comment ref="H18" authorId="2" shapeId="0">
      <text>
        <r>
          <rPr>
            <b/>
            <sz val="9"/>
            <color indexed="81"/>
            <rFont val="Tahoma"/>
            <family val="2"/>
          </rPr>
          <t xml:space="preserve">[Primary: Amount outstanding in account restructured at end of quarter]
</t>
        </r>
      </text>
    </comment>
    <comment ref="I18" authorId="2" shapeId="0">
      <text>
        <r>
          <rPr>
            <b/>
            <sz val="9"/>
            <color indexed="81"/>
            <rFont val="Tahoma"/>
            <family val="2"/>
          </rPr>
          <t xml:space="preserve">[Primary: Amount outstanding in account restructured at end of quarter of which through CDR]
</t>
        </r>
      </text>
    </comment>
    <comment ref="L18" authorId="2" shapeId="0">
      <text>
        <r>
          <rPr>
            <b/>
            <sz val="9"/>
            <color indexed="81"/>
            <rFont val="Tahoma"/>
            <family val="2"/>
          </rPr>
          <t xml:space="preserve">[Primary: Amount outstanding whose account restructured (April to date)]
</t>
        </r>
      </text>
    </comment>
    <comment ref="M18" authorId="2" shapeId="0">
      <text>
        <r>
          <rPr>
            <b/>
            <sz val="9"/>
            <color indexed="81"/>
            <rFont val="Tahoma"/>
            <family val="2"/>
          </rPr>
          <t xml:space="preserve">[Primary: Amount outstanding whose account restructured of which through CDR]
</t>
        </r>
      </text>
    </comment>
    <comment ref="N18" authorId="2" shapeId="0">
      <text>
        <r>
          <rPr>
            <b/>
            <sz val="9"/>
            <color indexed="81"/>
            <rFont val="Tahoma"/>
            <family val="2"/>
          </rPr>
          <t xml:space="preserve">[Primary: Amount outstanding in account restructured at end of quarter]
</t>
        </r>
      </text>
    </comment>
    <comment ref="O18" authorId="2" shapeId="0">
      <text>
        <r>
          <rPr>
            <b/>
            <sz val="9"/>
            <color indexed="81"/>
            <rFont val="Tahoma"/>
            <family val="2"/>
          </rPr>
          <t xml:space="preserve">[Primary: Amount outstanding in account restructured at end of quarter of which through CDR]
</t>
        </r>
      </text>
    </comment>
    <comment ref="F19" authorId="2" shapeId="0">
      <text>
        <r>
          <rPr>
            <b/>
            <sz val="9"/>
            <color indexed="81"/>
            <rFont val="Tahoma"/>
            <family val="2"/>
          </rPr>
          <t xml:space="preserve">[Primary: Sacrifice on diminution whose account restructured (April to date)]
</t>
        </r>
      </text>
    </comment>
    <comment ref="G19" authorId="2" shapeId="0">
      <text>
        <r>
          <rPr>
            <b/>
            <sz val="9"/>
            <color indexed="81"/>
            <rFont val="Tahoma"/>
            <family val="2"/>
          </rPr>
          <t xml:space="preserve">[Primary: Sacrifice on diminution whose account restructured of which through CDR]
</t>
        </r>
      </text>
    </comment>
    <comment ref="H19" authorId="2" shapeId="0">
      <text>
        <r>
          <rPr>
            <b/>
            <sz val="9"/>
            <color indexed="81"/>
            <rFont val="Tahoma"/>
            <family val="2"/>
          </rPr>
          <t xml:space="preserve">[Primary: Sacrifice on diminution whose amount is outstanding in account restructured at end of quarter]
</t>
        </r>
      </text>
    </comment>
    <comment ref="I19" authorId="2" shapeId="0">
      <text>
        <r>
          <rPr>
            <b/>
            <sz val="9"/>
            <color indexed="81"/>
            <rFont val="Tahoma"/>
            <family val="2"/>
          </rPr>
          <t xml:space="preserve">[Primary: Sacrifice on diminution whose amount is outstanding in account restructured at end of quarter of which through CDR]
</t>
        </r>
      </text>
    </comment>
    <comment ref="L19" authorId="2" shapeId="0">
      <text>
        <r>
          <rPr>
            <b/>
            <sz val="9"/>
            <color indexed="81"/>
            <rFont val="Tahoma"/>
            <family val="2"/>
          </rPr>
          <t xml:space="preserve">[Primary: Sacrifice on diminution whose account restructured (April to date)]
</t>
        </r>
      </text>
    </comment>
    <comment ref="M19" authorId="2" shapeId="0">
      <text>
        <r>
          <rPr>
            <b/>
            <sz val="9"/>
            <color indexed="81"/>
            <rFont val="Tahoma"/>
            <family val="2"/>
          </rPr>
          <t xml:space="preserve">[Primary: Sacrifice on diminution whose account restructured of which through CDR]
</t>
        </r>
      </text>
    </comment>
    <comment ref="N19" authorId="2" shapeId="0">
      <text>
        <r>
          <rPr>
            <b/>
            <sz val="9"/>
            <color indexed="81"/>
            <rFont val="Tahoma"/>
            <family val="2"/>
          </rPr>
          <t xml:space="preserve">[Primary: Sacrifice on diminution whose amount is outstanding in account restructured at end of quarter]
</t>
        </r>
      </text>
    </comment>
    <comment ref="O19" authorId="2" shapeId="0">
      <text>
        <r>
          <rPr>
            <b/>
            <sz val="9"/>
            <color indexed="81"/>
            <rFont val="Tahoma"/>
            <family val="2"/>
          </rPr>
          <t xml:space="preserve">[Primary: Sacrifice on diminution whose amount is outstanding in account restructured at end of quarter of which through CDR]
</t>
        </r>
      </text>
    </comment>
    <comment ref="F20" authorId="1" shapeId="0">
      <text>
        <r>
          <rPr>
            <b/>
            <sz val="9"/>
            <color indexed="81"/>
            <rFont val="Tahoma"/>
            <family val="2"/>
          </rPr>
          <t xml:space="preserve">[Unit: PURE]
[Scale: Actuals]
[Primary: Number of borrowers whose accounts restructured (April to date)]
</t>
        </r>
      </text>
    </comment>
    <comment ref="G20" authorId="1" shapeId="0">
      <text>
        <r>
          <rPr>
            <b/>
            <sz val="9"/>
            <color indexed="81"/>
            <rFont val="Tahoma"/>
            <family val="2"/>
          </rPr>
          <t xml:space="preserve">[Unit: PURE]
[Scale: Actuals]
[Primary: Number of borrowers whose account restructured of which through CDR]
</t>
        </r>
      </text>
    </comment>
    <comment ref="H20" authorId="1" shapeId="0">
      <text>
        <r>
          <rPr>
            <b/>
            <sz val="9"/>
            <color indexed="81"/>
            <rFont val="Tahoma"/>
            <family val="2"/>
          </rPr>
          <t xml:space="preserve">[Unit: PURE]
[Scale: Actuals]
[Primary: Number of borrowers whose amount is outstanding in account restructured at end of quarter]
</t>
        </r>
      </text>
    </comment>
    <comment ref="I20" authorId="1" shapeId="0">
      <text>
        <r>
          <rPr>
            <b/>
            <sz val="9"/>
            <color indexed="81"/>
            <rFont val="Tahoma"/>
            <family val="2"/>
          </rPr>
          <t xml:space="preserve">[Unit: PURE]
[Scale: Actuals]
[Primary: Number of borrowers whose amount is outstanding in account restructured at end of quarter of which through CDR]
</t>
        </r>
      </text>
    </comment>
    <comment ref="L20" authorId="1" shapeId="0">
      <text>
        <r>
          <rPr>
            <b/>
            <sz val="9"/>
            <color indexed="81"/>
            <rFont val="Tahoma"/>
            <family val="2"/>
          </rPr>
          <t xml:space="preserve">[Unit: PURE]
[Scale: Actuals]
[Primary: Number of borrowers whose accounts restructured (April to date)]
</t>
        </r>
      </text>
    </comment>
    <comment ref="M20" authorId="1" shapeId="0">
      <text>
        <r>
          <rPr>
            <b/>
            <sz val="9"/>
            <color indexed="81"/>
            <rFont val="Tahoma"/>
            <family val="2"/>
          </rPr>
          <t xml:space="preserve">[Unit: PURE]
[Scale: Actuals]
[Primary: Number of borrowers whose account restructured of which through CDR]
</t>
        </r>
      </text>
    </comment>
    <comment ref="N20" authorId="1" shapeId="0">
      <text>
        <r>
          <rPr>
            <b/>
            <sz val="9"/>
            <color indexed="81"/>
            <rFont val="Tahoma"/>
            <family val="2"/>
          </rPr>
          <t xml:space="preserve">[Unit: PURE]
[Scale: Actuals]
[Primary: Number of borrowers whose amount is outstanding in account restructured at end of quarter]
</t>
        </r>
      </text>
    </comment>
    <comment ref="O20" authorId="1" shapeId="0">
      <text>
        <r>
          <rPr>
            <b/>
            <sz val="9"/>
            <color indexed="81"/>
            <rFont val="Tahoma"/>
            <family val="2"/>
          </rPr>
          <t xml:space="preserve">[Unit: PURE]
[Scale: Actuals]
[Primary: Number of borrowers whose amount is outstanding in account restructured at end of quarter of which through CDR]
</t>
        </r>
      </text>
    </comment>
    <comment ref="F21" authorId="2" shapeId="0">
      <text>
        <r>
          <rPr>
            <b/>
            <sz val="9"/>
            <color indexed="81"/>
            <rFont val="Tahoma"/>
            <family val="2"/>
          </rPr>
          <t xml:space="preserve">[Primary: Amount outstanding whose account restructured (April to date)]
</t>
        </r>
      </text>
    </comment>
    <comment ref="G21" authorId="2" shapeId="0">
      <text>
        <r>
          <rPr>
            <b/>
            <sz val="9"/>
            <color indexed="81"/>
            <rFont val="Tahoma"/>
            <family val="2"/>
          </rPr>
          <t xml:space="preserve">[Primary: Amount outstanding whose account restructured of which through CDR]
</t>
        </r>
      </text>
    </comment>
    <comment ref="H21" authorId="2" shapeId="0">
      <text>
        <r>
          <rPr>
            <b/>
            <sz val="9"/>
            <color indexed="81"/>
            <rFont val="Tahoma"/>
            <family val="2"/>
          </rPr>
          <t xml:space="preserve">[Primary: Amount outstanding in account restructured at end of quarter]
</t>
        </r>
      </text>
    </comment>
    <comment ref="I21" authorId="2" shapeId="0">
      <text>
        <r>
          <rPr>
            <b/>
            <sz val="9"/>
            <color indexed="81"/>
            <rFont val="Tahoma"/>
            <family val="2"/>
          </rPr>
          <t xml:space="preserve">[Primary: Amount outstanding in account restructured at end of quarter of which through CDR]
</t>
        </r>
      </text>
    </comment>
    <comment ref="L21" authorId="2" shapeId="0">
      <text>
        <r>
          <rPr>
            <b/>
            <sz val="9"/>
            <color indexed="81"/>
            <rFont val="Tahoma"/>
            <family val="2"/>
          </rPr>
          <t xml:space="preserve">[Primary: Amount outstanding whose account restructured (April to date)]
</t>
        </r>
      </text>
    </comment>
    <comment ref="M21" authorId="2" shapeId="0">
      <text>
        <r>
          <rPr>
            <b/>
            <sz val="9"/>
            <color indexed="81"/>
            <rFont val="Tahoma"/>
            <family val="2"/>
          </rPr>
          <t xml:space="preserve">[Primary: Amount outstanding whose account restructured of which through CDR]
</t>
        </r>
      </text>
    </comment>
    <comment ref="N21" authorId="2" shapeId="0">
      <text>
        <r>
          <rPr>
            <b/>
            <sz val="9"/>
            <color indexed="81"/>
            <rFont val="Tahoma"/>
            <family val="2"/>
          </rPr>
          <t xml:space="preserve">[Primary: Amount outstanding in account restructured at end of quarter]
</t>
        </r>
      </text>
    </comment>
    <comment ref="O21" authorId="2" shapeId="0">
      <text>
        <r>
          <rPr>
            <b/>
            <sz val="9"/>
            <color indexed="81"/>
            <rFont val="Tahoma"/>
            <family val="2"/>
          </rPr>
          <t xml:space="preserve">[Primary: Amount outstanding in account restructured at end of quarter of which through CDR]
</t>
        </r>
      </text>
    </comment>
    <comment ref="F22" authorId="2" shapeId="0">
      <text>
        <r>
          <rPr>
            <b/>
            <sz val="9"/>
            <color indexed="81"/>
            <rFont val="Tahoma"/>
            <family val="2"/>
          </rPr>
          <t xml:space="preserve">[Primary: Sacrifice on diminution whose account restructured (April to date)]
</t>
        </r>
      </text>
    </comment>
    <comment ref="G22" authorId="2" shapeId="0">
      <text>
        <r>
          <rPr>
            <b/>
            <sz val="9"/>
            <color indexed="81"/>
            <rFont val="Tahoma"/>
            <family val="2"/>
          </rPr>
          <t xml:space="preserve">[Primary: Sacrifice on diminution whose account restructured of which through CDR]
</t>
        </r>
      </text>
    </comment>
    <comment ref="H22" authorId="2" shapeId="0">
      <text>
        <r>
          <rPr>
            <b/>
            <sz val="9"/>
            <color indexed="81"/>
            <rFont val="Tahoma"/>
            <family val="2"/>
          </rPr>
          <t xml:space="preserve">[Primary: Sacrifice on diminution whose amount is outstanding in account restructured at end of quarter]
</t>
        </r>
      </text>
    </comment>
    <comment ref="I22" authorId="2" shapeId="0">
      <text>
        <r>
          <rPr>
            <b/>
            <sz val="9"/>
            <color indexed="81"/>
            <rFont val="Tahoma"/>
            <family val="2"/>
          </rPr>
          <t xml:space="preserve">[Primary: Sacrifice on diminution whose amount is outstanding in account restructured at end of quarter of which through CDR]
</t>
        </r>
      </text>
    </comment>
    <comment ref="L22" authorId="2" shapeId="0">
      <text>
        <r>
          <rPr>
            <b/>
            <sz val="9"/>
            <color indexed="81"/>
            <rFont val="Tahoma"/>
            <family val="2"/>
          </rPr>
          <t xml:space="preserve">[Primary: Sacrifice on diminution whose account restructured (April to date)]
</t>
        </r>
      </text>
    </comment>
    <comment ref="M22" authorId="2" shapeId="0">
      <text>
        <r>
          <rPr>
            <b/>
            <sz val="9"/>
            <color indexed="81"/>
            <rFont val="Tahoma"/>
            <family val="2"/>
          </rPr>
          <t xml:space="preserve">[Primary: Sacrifice on diminution whose account restructured of which through CDR]
</t>
        </r>
      </text>
    </comment>
    <comment ref="N22" authorId="2" shapeId="0">
      <text>
        <r>
          <rPr>
            <b/>
            <sz val="9"/>
            <color indexed="81"/>
            <rFont val="Tahoma"/>
            <family val="2"/>
          </rPr>
          <t xml:space="preserve">[Primary: Sacrifice on diminution whose amount is outstanding in account restructured at end of quarter]
</t>
        </r>
      </text>
    </comment>
    <comment ref="O22" authorId="2" shapeId="0">
      <text>
        <r>
          <rPr>
            <b/>
            <sz val="9"/>
            <color indexed="81"/>
            <rFont val="Tahoma"/>
            <family val="2"/>
          </rPr>
          <t xml:space="preserve">[Primary: Sacrifice on diminution whose amount is outstanding in account restructured at end of quarter of which through CDR]
</t>
        </r>
      </text>
    </comment>
    <comment ref="F23" authorId="1" shapeId="0">
      <text>
        <r>
          <rPr>
            <b/>
            <sz val="9"/>
            <color indexed="81"/>
            <rFont val="Tahoma"/>
            <family val="2"/>
          </rPr>
          <t xml:space="preserve">[Unit: PURE]
[Scale: Actuals]
[Primary: Number of borrowers whose accounts restructured (April to date)]
</t>
        </r>
      </text>
    </comment>
    <comment ref="G23" authorId="1" shapeId="0">
      <text>
        <r>
          <rPr>
            <b/>
            <sz val="9"/>
            <color indexed="81"/>
            <rFont val="Tahoma"/>
            <family val="2"/>
          </rPr>
          <t xml:space="preserve">[Unit: PURE]
[Scale: Actuals]
[Primary: Number of borrowers whose account restructured of which through CDR]
</t>
        </r>
      </text>
    </comment>
    <comment ref="H23" authorId="1" shapeId="0">
      <text>
        <r>
          <rPr>
            <b/>
            <sz val="9"/>
            <color indexed="81"/>
            <rFont val="Tahoma"/>
            <family val="2"/>
          </rPr>
          <t xml:space="preserve">[Unit: PURE]
[Scale: Actuals]
[Primary: Number of borrowers whose amount is outstanding in account restructured at end of quarter]
</t>
        </r>
      </text>
    </comment>
    <comment ref="I23" authorId="1" shapeId="0">
      <text>
        <r>
          <rPr>
            <b/>
            <sz val="9"/>
            <color indexed="81"/>
            <rFont val="Tahoma"/>
            <family val="2"/>
          </rPr>
          <t xml:space="preserve">[Unit: PURE]
[Scale: Actuals]
[Primary: Number of borrowers whose amount is outstanding in account restructured at end of quarter of which through CDR]
</t>
        </r>
      </text>
    </comment>
    <comment ref="L23" authorId="1" shapeId="0">
      <text>
        <r>
          <rPr>
            <b/>
            <sz val="9"/>
            <color indexed="81"/>
            <rFont val="Tahoma"/>
            <family val="2"/>
          </rPr>
          <t xml:space="preserve">[Unit: PURE]
[Scale: Actuals]
[Primary: Number of borrowers whose accounts restructured (April to date)]
</t>
        </r>
      </text>
    </comment>
    <comment ref="M23" authorId="1" shapeId="0">
      <text>
        <r>
          <rPr>
            <b/>
            <sz val="9"/>
            <color indexed="81"/>
            <rFont val="Tahoma"/>
            <family val="2"/>
          </rPr>
          <t xml:space="preserve">[Unit: PURE]
[Scale: Actuals]
[Primary: Number of borrowers whose account restructured of which through CDR]
</t>
        </r>
      </text>
    </comment>
    <comment ref="N23" authorId="1" shapeId="0">
      <text>
        <r>
          <rPr>
            <b/>
            <sz val="9"/>
            <color indexed="81"/>
            <rFont val="Tahoma"/>
            <family val="2"/>
          </rPr>
          <t xml:space="preserve">[Unit: PURE]
[Scale: Actuals]
[Primary: Number of borrowers whose amount is outstanding in account restructured at end of quarter]
</t>
        </r>
      </text>
    </comment>
    <comment ref="O23" authorId="1" shapeId="0">
      <text>
        <r>
          <rPr>
            <b/>
            <sz val="9"/>
            <color indexed="81"/>
            <rFont val="Tahoma"/>
            <family val="2"/>
          </rPr>
          <t xml:space="preserve">[Unit: PURE]
[Scale: Actuals]
[Primary: Number of borrowers whose amount is outstanding in account restructured at end of quarter of which through CDR]
</t>
        </r>
      </text>
    </comment>
    <comment ref="F24" authorId="0" shapeId="0">
      <text>
        <r>
          <rPr>
            <b/>
            <sz val="9"/>
            <color indexed="81"/>
            <rFont val="Tahoma"/>
            <family val="2"/>
          </rPr>
          <t xml:space="preserve">[Primary: Amount outstanding whose account restructured (April to date)]
</t>
        </r>
      </text>
    </comment>
    <comment ref="G24" authorId="0" shapeId="0">
      <text>
        <r>
          <rPr>
            <b/>
            <sz val="9"/>
            <color indexed="81"/>
            <rFont val="Tahoma"/>
            <family val="2"/>
          </rPr>
          <t xml:space="preserve">[Primary: Amount outstanding whose account restructured of which through CDR]
</t>
        </r>
      </text>
    </comment>
    <comment ref="H24" authorId="0" shapeId="0">
      <text>
        <r>
          <rPr>
            <b/>
            <sz val="9"/>
            <color indexed="81"/>
            <rFont val="Tahoma"/>
            <family val="2"/>
          </rPr>
          <t xml:space="preserve">[Primary: Amount outstanding in account restructured at end of quarter]
</t>
        </r>
      </text>
    </comment>
    <comment ref="I24" authorId="0" shapeId="0">
      <text>
        <r>
          <rPr>
            <b/>
            <sz val="9"/>
            <color indexed="81"/>
            <rFont val="Tahoma"/>
            <family val="2"/>
          </rPr>
          <t xml:space="preserve">[Primary: Amount outstanding in account restructured at end of quarter of which through CDR]
</t>
        </r>
      </text>
    </comment>
    <comment ref="L24" authorId="0" shapeId="0">
      <text>
        <r>
          <rPr>
            <b/>
            <sz val="9"/>
            <color indexed="81"/>
            <rFont val="Tahoma"/>
            <family val="2"/>
          </rPr>
          <t xml:space="preserve">[Primary: Amount outstanding whose account restructured (April to date)]
</t>
        </r>
      </text>
    </comment>
    <comment ref="M24" authorId="0" shapeId="0">
      <text>
        <r>
          <rPr>
            <b/>
            <sz val="9"/>
            <color indexed="81"/>
            <rFont val="Tahoma"/>
            <family val="2"/>
          </rPr>
          <t xml:space="preserve">[Primary: Amount outstanding whose account restructured of which through CDR]
</t>
        </r>
      </text>
    </comment>
    <comment ref="N24" authorId="0" shapeId="0">
      <text>
        <r>
          <rPr>
            <b/>
            <sz val="9"/>
            <color indexed="81"/>
            <rFont val="Tahoma"/>
            <family val="2"/>
          </rPr>
          <t xml:space="preserve">[Primary: Amount outstanding in account restructured at end of quarter]
</t>
        </r>
      </text>
    </comment>
    <comment ref="O24" authorId="0" shapeId="0">
      <text>
        <r>
          <rPr>
            <b/>
            <sz val="9"/>
            <color indexed="81"/>
            <rFont val="Tahoma"/>
            <family val="2"/>
          </rPr>
          <t xml:space="preserve">[Primary: Amount outstanding in account restructured at end of quarter of which through CDR]
</t>
        </r>
      </text>
    </comment>
    <comment ref="F25" authorId="0" shapeId="0">
      <text>
        <r>
          <rPr>
            <b/>
            <sz val="9"/>
            <color indexed="81"/>
            <rFont val="Tahoma"/>
            <family val="2"/>
          </rPr>
          <t xml:space="preserve">[Primary: Sacrifice on diminution whose account restructured (April to date)]
</t>
        </r>
      </text>
    </comment>
    <comment ref="G25" authorId="0" shapeId="0">
      <text>
        <r>
          <rPr>
            <b/>
            <sz val="9"/>
            <color indexed="81"/>
            <rFont val="Tahoma"/>
            <family val="2"/>
          </rPr>
          <t xml:space="preserve">[Primary: Sacrifice on diminution whose account restructured of which through CDR]
</t>
        </r>
      </text>
    </comment>
    <comment ref="H25" authorId="0" shapeId="0">
      <text>
        <r>
          <rPr>
            <b/>
            <sz val="9"/>
            <color indexed="81"/>
            <rFont val="Tahoma"/>
            <family val="2"/>
          </rPr>
          <t xml:space="preserve">[Primary: Sacrifice on diminution whose amount is outstanding in account restructured at end of quarter]
</t>
        </r>
      </text>
    </comment>
    <comment ref="I25" authorId="0" shapeId="0">
      <text>
        <r>
          <rPr>
            <b/>
            <sz val="9"/>
            <color indexed="81"/>
            <rFont val="Tahoma"/>
            <family val="2"/>
          </rPr>
          <t xml:space="preserve">[Primary: Sacrifice on diminution whose amount is outstanding in account restructured at end of quarter of which through CDR]
</t>
        </r>
      </text>
    </comment>
    <comment ref="L25" authorId="0" shapeId="0">
      <text>
        <r>
          <rPr>
            <b/>
            <sz val="9"/>
            <color indexed="81"/>
            <rFont val="Tahoma"/>
            <family val="2"/>
          </rPr>
          <t xml:space="preserve">[Primary: Sacrifice on diminution whose account restructured (April to date)]
</t>
        </r>
      </text>
    </comment>
    <comment ref="M25" authorId="0" shapeId="0">
      <text>
        <r>
          <rPr>
            <b/>
            <sz val="9"/>
            <color indexed="81"/>
            <rFont val="Tahoma"/>
            <family val="2"/>
          </rPr>
          <t xml:space="preserve">[Primary: Sacrifice on diminution whose account restructured of which through CDR]
</t>
        </r>
      </text>
    </comment>
    <comment ref="N25" authorId="0" shapeId="0">
      <text>
        <r>
          <rPr>
            <b/>
            <sz val="9"/>
            <color indexed="81"/>
            <rFont val="Tahoma"/>
            <family val="2"/>
          </rPr>
          <t xml:space="preserve">[Primary: Sacrifice on diminution whose amount is outstanding in account restructured at end of quarter]
</t>
        </r>
      </text>
    </comment>
    <comment ref="O25" authorId="0" shapeId="0">
      <text>
        <r>
          <rPr>
            <b/>
            <sz val="9"/>
            <color indexed="81"/>
            <rFont val="Tahoma"/>
            <family val="2"/>
          </rPr>
          <t xml:space="preserve">[Primary: Sacrifice on diminution whose amount is outstanding in account restructured at end of quarter of which through CDR]
</t>
        </r>
      </text>
    </comment>
    <comment ref="F26" authorId="1" shapeId="0">
      <text>
        <r>
          <rPr>
            <b/>
            <sz val="9"/>
            <color indexed="81"/>
            <rFont val="Tahoma"/>
            <family val="2"/>
          </rPr>
          <t xml:space="preserve">[Unit: PURE]
[Scale: Actuals]
[Primary: Number of borrowers whose accounts restructured (April to date)]
</t>
        </r>
      </text>
    </comment>
    <comment ref="G26" authorId="1" shapeId="0">
      <text>
        <r>
          <rPr>
            <b/>
            <sz val="9"/>
            <color indexed="81"/>
            <rFont val="Tahoma"/>
            <family val="2"/>
          </rPr>
          <t xml:space="preserve">[Unit: PURE]
[Scale: Actuals]
[Primary: Number of borrowers whose account restructured of which through CDR]
</t>
        </r>
      </text>
    </comment>
    <comment ref="H26" authorId="1" shapeId="0">
      <text>
        <r>
          <rPr>
            <b/>
            <sz val="9"/>
            <color indexed="81"/>
            <rFont val="Tahoma"/>
            <family val="2"/>
          </rPr>
          <t xml:space="preserve">[Unit: PURE]
[Scale: Actuals]
[Primary: Number of borrowers whose amount is outstanding in account restructured at end of quarter]
</t>
        </r>
      </text>
    </comment>
    <comment ref="I26" authorId="1" shapeId="0">
      <text>
        <r>
          <rPr>
            <b/>
            <sz val="9"/>
            <color indexed="81"/>
            <rFont val="Tahoma"/>
            <family val="2"/>
          </rPr>
          <t xml:space="preserve">[Unit: PURE]
[Scale: Actuals]
[Primary: Number of borrowers whose amount is outstanding in account restructured at end of quarter of which through CDR]
</t>
        </r>
      </text>
    </comment>
    <comment ref="J26" authorId="1" shapeId="0">
      <text>
        <r>
          <rPr>
            <b/>
            <sz val="9"/>
            <color indexed="81"/>
            <rFont val="Tahoma"/>
            <family val="2"/>
          </rPr>
          <t xml:space="preserve">[Unit: PURE]
[Scale: Actuals]
[Primary: Number of borrowers of restructured accounts slipped to NPAs (April to date)]
</t>
        </r>
      </text>
    </comment>
    <comment ref="K26" authorId="1" shapeId="0">
      <text>
        <r>
          <rPr>
            <b/>
            <sz val="9"/>
            <color indexed="81"/>
            <rFont val="Tahoma"/>
            <family val="2"/>
          </rPr>
          <t xml:space="preserve">[Unit: PURE]
[Scale: Actuals]
[Primary: Number of borrowers of restructured accounts slipped to NPAs outstanding at the end of quarter]
</t>
        </r>
      </text>
    </comment>
    <comment ref="L26" authorId="1" shapeId="0">
      <text>
        <r>
          <rPr>
            <b/>
            <sz val="9"/>
            <color indexed="81"/>
            <rFont val="Tahoma"/>
            <family val="2"/>
          </rPr>
          <t xml:space="preserve">[Unit: PURE]
[Scale: Actuals]
[Primary: Number of borrowers whose accounts restructured (April to date)]
</t>
        </r>
      </text>
    </comment>
    <comment ref="M26" authorId="1" shapeId="0">
      <text>
        <r>
          <rPr>
            <b/>
            <sz val="9"/>
            <color indexed="81"/>
            <rFont val="Tahoma"/>
            <family val="2"/>
          </rPr>
          <t xml:space="preserve">[Unit: PURE]
[Scale: Actuals]
[Primary: Number of borrowers whose account restructured of which through CDR]
</t>
        </r>
      </text>
    </comment>
    <comment ref="N26" authorId="1" shapeId="0">
      <text>
        <r>
          <rPr>
            <b/>
            <sz val="9"/>
            <color indexed="81"/>
            <rFont val="Tahoma"/>
            <family val="2"/>
          </rPr>
          <t xml:space="preserve">[Unit: PURE]
[Scale: Actuals]
[Primary: Number of borrowers whose amount is outstanding in account restructured at end of quarter]
</t>
        </r>
      </text>
    </comment>
    <comment ref="O26" authorId="1" shapeId="0">
      <text>
        <r>
          <rPr>
            <b/>
            <sz val="9"/>
            <color indexed="81"/>
            <rFont val="Tahoma"/>
            <family val="2"/>
          </rPr>
          <t xml:space="preserve">[Unit: PURE]
[Scale: Actuals]
[Primary: Number of borrowers whose amount is outstanding in account restructured at end of quarter of which through CDR]
</t>
        </r>
      </text>
    </comment>
    <comment ref="P26" authorId="1" shapeId="0">
      <text>
        <r>
          <rPr>
            <b/>
            <sz val="9"/>
            <color indexed="81"/>
            <rFont val="Tahoma"/>
            <family val="2"/>
          </rPr>
          <t xml:space="preserve">[Unit: PURE]
[Scale: Actuals]
[Primary: Number of borrowers of restructured accounts slipped to NPAs (April to date)]
</t>
        </r>
      </text>
    </comment>
    <comment ref="Q26" authorId="1" shapeId="0">
      <text>
        <r>
          <rPr>
            <b/>
            <sz val="9"/>
            <color indexed="81"/>
            <rFont val="Tahoma"/>
            <family val="2"/>
          </rPr>
          <t xml:space="preserve">[Unit: PURE]
[Scale: Actuals]
[Primary: Number of borrowers of restructured accounts slipped to NPAs outstanding at the end of quarter]
</t>
        </r>
      </text>
    </comment>
    <comment ref="F27" authorId="2" shapeId="0">
      <text>
        <r>
          <rPr>
            <b/>
            <sz val="9"/>
            <color indexed="81"/>
            <rFont val="Tahoma"/>
            <family val="2"/>
          </rPr>
          <t xml:space="preserve">[Primary: Amount outstanding whose account restructured (April to date)]
</t>
        </r>
      </text>
    </comment>
    <comment ref="G27" authorId="2" shapeId="0">
      <text>
        <r>
          <rPr>
            <b/>
            <sz val="9"/>
            <color indexed="81"/>
            <rFont val="Tahoma"/>
            <family val="2"/>
          </rPr>
          <t xml:space="preserve">[Primary: Amount outstanding whose account restructured of which through CDR]
</t>
        </r>
      </text>
    </comment>
    <comment ref="H27" authorId="2" shapeId="0">
      <text>
        <r>
          <rPr>
            <b/>
            <sz val="9"/>
            <color indexed="81"/>
            <rFont val="Tahoma"/>
            <family val="2"/>
          </rPr>
          <t xml:space="preserve">[Primary: Amount outstanding in account restructured at end of quarter]
</t>
        </r>
      </text>
    </comment>
    <comment ref="I27" authorId="2" shapeId="0">
      <text>
        <r>
          <rPr>
            <b/>
            <sz val="9"/>
            <color indexed="81"/>
            <rFont val="Tahoma"/>
            <family val="2"/>
          </rPr>
          <t xml:space="preserve">[Primary: Amount outstanding in account restructured at end of quarter of which through CDR]
</t>
        </r>
      </text>
    </comment>
    <comment ref="J27" authorId="2" shapeId="0">
      <text>
        <r>
          <rPr>
            <b/>
            <sz val="9"/>
            <color indexed="81"/>
            <rFont val="Tahoma"/>
            <family val="2"/>
          </rPr>
          <t xml:space="preserve">[Primary: Amount outstanding of restructured accounts slipped to NPAs (April to date)]
</t>
        </r>
      </text>
    </comment>
    <comment ref="K27" authorId="2" shapeId="0">
      <text>
        <r>
          <rPr>
            <b/>
            <sz val="9"/>
            <color indexed="81"/>
            <rFont val="Tahoma"/>
            <family val="2"/>
          </rPr>
          <t xml:space="preserve">[Primary: Amount outstanding of restructured accounts slipped to NPAs outstanding at the end of the quarter]
</t>
        </r>
      </text>
    </comment>
    <comment ref="L27" authorId="2" shapeId="0">
      <text>
        <r>
          <rPr>
            <b/>
            <sz val="9"/>
            <color indexed="81"/>
            <rFont val="Tahoma"/>
            <family val="2"/>
          </rPr>
          <t xml:space="preserve">[Primary: Amount outstanding whose account restructured (April to date)]
</t>
        </r>
      </text>
    </comment>
    <comment ref="M27" authorId="2" shapeId="0">
      <text>
        <r>
          <rPr>
            <b/>
            <sz val="9"/>
            <color indexed="81"/>
            <rFont val="Tahoma"/>
            <family val="2"/>
          </rPr>
          <t xml:space="preserve">[Primary: Amount outstanding whose account restructured of which through CDR]
</t>
        </r>
      </text>
    </comment>
    <comment ref="N27" authorId="2" shapeId="0">
      <text>
        <r>
          <rPr>
            <b/>
            <sz val="9"/>
            <color indexed="81"/>
            <rFont val="Tahoma"/>
            <family val="2"/>
          </rPr>
          <t xml:space="preserve">[Primary: Amount outstanding in account restructured at end of quarter]
</t>
        </r>
      </text>
    </comment>
    <comment ref="O27" authorId="2" shapeId="0">
      <text>
        <r>
          <rPr>
            <b/>
            <sz val="9"/>
            <color indexed="81"/>
            <rFont val="Tahoma"/>
            <family val="2"/>
          </rPr>
          <t xml:space="preserve">[Primary: Amount outstanding in account restructured at end of quarter of which through CDR]
</t>
        </r>
      </text>
    </comment>
    <comment ref="P27" authorId="2" shapeId="0">
      <text>
        <r>
          <rPr>
            <b/>
            <sz val="9"/>
            <color indexed="81"/>
            <rFont val="Tahoma"/>
            <family val="2"/>
          </rPr>
          <t xml:space="preserve">[Primary: Amount outstanding of restructured accounts slipped to NPAs (April to date)]
</t>
        </r>
      </text>
    </comment>
    <comment ref="Q27" authorId="2" shapeId="0">
      <text>
        <r>
          <rPr>
            <b/>
            <sz val="9"/>
            <color indexed="81"/>
            <rFont val="Tahoma"/>
            <family val="2"/>
          </rPr>
          <t xml:space="preserve">[Primary: Amount outstanding of restructured accounts slipped to NPAs outstanding at the end of the quarter]
</t>
        </r>
      </text>
    </comment>
    <comment ref="F28" authorId="2" shapeId="0">
      <text>
        <r>
          <rPr>
            <b/>
            <sz val="9"/>
            <color indexed="81"/>
            <rFont val="Tahoma"/>
            <family val="2"/>
          </rPr>
          <t xml:space="preserve">[Primary: Sacrifice on diminution whose account restructured (April to date)]
</t>
        </r>
      </text>
    </comment>
    <comment ref="G28" authorId="2" shapeId="0">
      <text>
        <r>
          <rPr>
            <b/>
            <sz val="9"/>
            <color indexed="81"/>
            <rFont val="Tahoma"/>
            <family val="2"/>
          </rPr>
          <t xml:space="preserve">[Primary: Sacrifice on diminution whose account restructured of which through CDR]
</t>
        </r>
      </text>
    </comment>
    <comment ref="H28" authorId="2" shapeId="0">
      <text>
        <r>
          <rPr>
            <b/>
            <sz val="9"/>
            <color indexed="81"/>
            <rFont val="Tahoma"/>
            <family val="2"/>
          </rPr>
          <t xml:space="preserve">[Primary: Sacrifice on diminution whose amount is outstanding in account restructured at end of quarter]
</t>
        </r>
      </text>
    </comment>
    <comment ref="I28" authorId="2" shapeId="0">
      <text>
        <r>
          <rPr>
            <b/>
            <sz val="9"/>
            <color indexed="81"/>
            <rFont val="Tahoma"/>
            <family val="2"/>
          </rPr>
          <t xml:space="preserve">[Primary: Sacrifice on diminution whose amount is outstanding in account restructured at end of quarter of which through CDR]
</t>
        </r>
      </text>
    </comment>
    <comment ref="J28" authorId="2" shapeId="0">
      <text>
        <r>
          <rPr>
            <b/>
            <sz val="9"/>
            <color indexed="81"/>
            <rFont val="Tahoma"/>
            <family val="2"/>
          </rPr>
          <t xml:space="preserve">[Primary: Sacrifice on diminution of restructured accounts slipped to NPAs (April to date)]
</t>
        </r>
      </text>
    </comment>
    <comment ref="K28" authorId="2" shapeId="0">
      <text>
        <r>
          <rPr>
            <b/>
            <sz val="9"/>
            <color indexed="81"/>
            <rFont val="Tahoma"/>
            <family val="2"/>
          </rPr>
          <t xml:space="preserve">[Primary: Sacrifice on diminution of restructured accounts slipped to NPAs outstanding at the end of the quarter]
</t>
        </r>
      </text>
    </comment>
    <comment ref="L28" authorId="2" shapeId="0">
      <text>
        <r>
          <rPr>
            <b/>
            <sz val="9"/>
            <color indexed="81"/>
            <rFont val="Tahoma"/>
            <family val="2"/>
          </rPr>
          <t xml:space="preserve">[Primary: Sacrifice on diminution whose account restructured (April to date)]
</t>
        </r>
      </text>
    </comment>
    <comment ref="M28" authorId="2" shapeId="0">
      <text>
        <r>
          <rPr>
            <b/>
            <sz val="9"/>
            <color indexed="81"/>
            <rFont val="Tahoma"/>
            <family val="2"/>
          </rPr>
          <t xml:space="preserve">[Primary: Sacrifice on diminution whose account restructured of which through CDR]
</t>
        </r>
      </text>
    </comment>
    <comment ref="N28" authorId="2" shapeId="0">
      <text>
        <r>
          <rPr>
            <b/>
            <sz val="9"/>
            <color indexed="81"/>
            <rFont val="Tahoma"/>
            <family val="2"/>
          </rPr>
          <t xml:space="preserve">[Primary: Sacrifice on diminution whose amount is outstanding in account restructured at end of quarter]
</t>
        </r>
      </text>
    </comment>
    <comment ref="O28" authorId="2" shapeId="0">
      <text>
        <r>
          <rPr>
            <b/>
            <sz val="9"/>
            <color indexed="81"/>
            <rFont val="Tahoma"/>
            <family val="2"/>
          </rPr>
          <t xml:space="preserve">[Primary: Sacrifice on diminution whose amount is outstanding in account restructured at end of quarter of which through CDR]
</t>
        </r>
      </text>
    </comment>
    <comment ref="P28" authorId="2" shapeId="0">
      <text>
        <r>
          <rPr>
            <b/>
            <sz val="9"/>
            <color indexed="81"/>
            <rFont val="Tahoma"/>
            <family val="2"/>
          </rPr>
          <t xml:space="preserve">[Primary: Sacrifice on diminution of restructured accounts slipped to NPAs (April to date)]
</t>
        </r>
      </text>
    </comment>
    <comment ref="Q28" authorId="2" shapeId="0">
      <text>
        <r>
          <rPr>
            <b/>
            <sz val="9"/>
            <color indexed="81"/>
            <rFont val="Tahoma"/>
            <family val="2"/>
          </rPr>
          <t xml:space="preserve">[Primary: Sacrifice on diminution of restructured accounts slipped to NPAs outstanding at the end of the quarter]
</t>
        </r>
      </text>
    </comment>
    <comment ref="F40" authorId="2" shapeId="0">
      <text>
        <r>
          <rPr>
            <b/>
            <sz val="9"/>
            <color indexed="81"/>
            <rFont val="Tahoma"/>
            <family val="2"/>
          </rPr>
          <t xml:space="preserve">[Date Format: dd/MM/yyyy]Please double click to show the popup
</t>
        </r>
      </text>
    </comment>
    <comment ref="G40" authorId="2" shapeId="0">
      <text>
        <r>
          <rPr>
            <b/>
            <sz val="9"/>
            <color indexed="81"/>
            <rFont val="Tahoma"/>
            <family val="2"/>
          </rPr>
          <t xml:space="preserve">[Date Format: dd/MM/yyyy]Please double click to show the popup
</t>
        </r>
      </text>
    </comment>
    <comment ref="H40" authorId="2" shapeId="0">
      <text>
        <r>
          <rPr>
            <b/>
            <sz val="9"/>
            <color indexed="81"/>
            <rFont val="Tahoma"/>
            <family val="2"/>
          </rPr>
          <t xml:space="preserve">[Date Format: dd/MM/yyyy]Please double click to show the popup
</t>
        </r>
      </text>
    </comment>
    <comment ref="F41" authorId="2" shapeId="0">
      <text>
        <r>
          <rPr>
            <b/>
            <sz val="9"/>
            <color indexed="81"/>
            <rFont val="Tahoma"/>
            <family val="2"/>
          </rPr>
          <t xml:space="preserve">[Date Format: dd/MM/yyyy]Please double click to show the popup
</t>
        </r>
      </text>
    </comment>
    <comment ref="G41" authorId="2" shapeId="0">
      <text>
        <r>
          <rPr>
            <b/>
            <sz val="9"/>
            <color indexed="81"/>
            <rFont val="Tahoma"/>
            <family val="2"/>
          </rPr>
          <t xml:space="preserve">[Date Format: dd/MM/yyyy]Please double click to show the popup
</t>
        </r>
      </text>
    </comment>
    <comment ref="H41" authorId="2" shapeId="0">
      <text>
        <r>
          <rPr>
            <b/>
            <sz val="9"/>
            <color indexed="81"/>
            <rFont val="Tahoma"/>
            <family val="2"/>
          </rPr>
          <t xml:space="preserve">[Date Format: dd/MM/yyyy]Please double click to show the popup
</t>
        </r>
      </text>
    </comment>
    <comment ref="F64" authorId="1" shapeId="0">
      <text>
        <r>
          <rPr>
            <b/>
            <sz val="9"/>
            <color indexed="81"/>
            <rFont val="Tahoma"/>
            <family val="2"/>
          </rPr>
          <t xml:space="preserve">[Date Format: dd/MM/yyyy]Please double click to show the popup
</t>
        </r>
      </text>
    </comment>
    <comment ref="G64" authorId="1" shapeId="0">
      <text>
        <r>
          <rPr>
            <b/>
            <sz val="9"/>
            <color indexed="81"/>
            <rFont val="Tahoma"/>
            <family val="2"/>
          </rPr>
          <t xml:space="preserve">[Date Format: dd/MM/yyyy]Please double click to show the popup
</t>
        </r>
      </text>
    </comment>
    <comment ref="H64" authorId="1" shapeId="0">
      <text>
        <r>
          <rPr>
            <b/>
            <sz val="9"/>
            <color indexed="81"/>
            <rFont val="Tahoma"/>
            <family val="2"/>
          </rPr>
          <t xml:space="preserve">[Date Format: dd/MM/yyyy]Please double click to show the popup
</t>
        </r>
      </text>
    </comment>
    <comment ref="F65" authorId="1" shapeId="0">
      <text>
        <r>
          <rPr>
            <b/>
            <sz val="9"/>
            <color indexed="81"/>
            <rFont val="Tahoma"/>
            <family val="2"/>
          </rPr>
          <t xml:space="preserve">[Date Format: dd/MM/yyyy]Please double click to show the popup
</t>
        </r>
      </text>
    </comment>
    <comment ref="G65" authorId="1" shapeId="0">
      <text>
        <r>
          <rPr>
            <b/>
            <sz val="9"/>
            <color indexed="81"/>
            <rFont val="Tahoma"/>
            <family val="2"/>
          </rPr>
          <t xml:space="preserve">[Date Format: dd/MM/yyyy]Please double click to show the popup
</t>
        </r>
      </text>
    </comment>
    <comment ref="H65" authorId="1" shapeId="0">
      <text>
        <r>
          <rPr>
            <b/>
            <sz val="9"/>
            <color indexed="81"/>
            <rFont val="Tahoma"/>
            <family val="2"/>
          </rPr>
          <t xml:space="preserve">[Date Format: dd/MM/yyyy]Please double click to show the popup
</t>
        </r>
      </text>
    </comment>
    <comment ref="F78" authorId="1" shapeId="0">
      <text>
        <r>
          <rPr>
            <b/>
            <sz val="9"/>
            <color indexed="81"/>
            <rFont val="Tahoma"/>
            <family val="2"/>
          </rPr>
          <t xml:space="preserve">[Date Format: dd/MM/yyyy]Please double click to show the popup
</t>
        </r>
      </text>
    </comment>
    <comment ref="G78" authorId="1" shapeId="0">
      <text>
        <r>
          <rPr>
            <b/>
            <sz val="9"/>
            <color indexed="81"/>
            <rFont val="Tahoma"/>
            <family val="2"/>
          </rPr>
          <t xml:space="preserve">[Date Format: dd/MM/yyyy]Please double click to show the popup
</t>
        </r>
      </text>
    </comment>
    <comment ref="H78" authorId="1" shapeId="0">
      <text>
        <r>
          <rPr>
            <b/>
            <sz val="9"/>
            <color indexed="81"/>
            <rFont val="Tahoma"/>
            <family val="2"/>
          </rPr>
          <t xml:space="preserve">[Date Format: dd/MM/yyyy]Please double click to show the popup
</t>
        </r>
      </text>
    </comment>
    <comment ref="F79" authorId="1" shapeId="0">
      <text>
        <r>
          <rPr>
            <b/>
            <sz val="9"/>
            <color indexed="81"/>
            <rFont val="Tahoma"/>
            <family val="2"/>
          </rPr>
          <t xml:space="preserve">[Date Format: dd/MM/yyyy]Please double click to show the popup
</t>
        </r>
      </text>
    </comment>
    <comment ref="G79" authorId="1" shapeId="0">
      <text>
        <r>
          <rPr>
            <b/>
            <sz val="9"/>
            <color indexed="81"/>
            <rFont val="Tahoma"/>
            <family val="2"/>
          </rPr>
          <t xml:space="preserve">[Date Format: dd/MM/yyyy]Please double click to show the popup
</t>
        </r>
      </text>
    </comment>
    <comment ref="H79" authorId="1" shapeId="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authors>
    <author>arun patel</author>
    <author>user</author>
  </authors>
  <commentList>
    <comment ref="E8" authorId="0" shapeId="0">
      <text>
        <r>
          <rPr>
            <b/>
            <sz val="9"/>
            <color indexed="81"/>
            <rFont val="Tahoma"/>
            <family val="2"/>
          </rPr>
          <t xml:space="preserve">[Date Format: dd/MM/yyyy]Please double click to show the popup
</t>
        </r>
      </text>
    </comment>
    <comment ref="F8" authorId="0" shapeId="0">
      <text>
        <r>
          <rPr>
            <b/>
            <sz val="9"/>
            <color indexed="81"/>
            <rFont val="Tahoma"/>
            <family val="2"/>
          </rPr>
          <t xml:space="preserve">[Date Format: dd/MM/yyyy]Please double click to show the popup
</t>
        </r>
      </text>
    </comment>
    <comment ref="G8" authorId="0" shapeId="0">
      <text>
        <r>
          <rPr>
            <b/>
            <sz val="9"/>
            <color indexed="81"/>
            <rFont val="Tahoma"/>
            <family val="2"/>
          </rPr>
          <t xml:space="preserve">[Date Format: dd/MM/yyyy]Please double click to show the popup
</t>
        </r>
      </text>
    </comment>
    <comment ref="H8" authorId="0" shapeId="0">
      <text>
        <r>
          <rPr>
            <b/>
            <sz val="9"/>
            <color indexed="81"/>
            <rFont val="Tahoma"/>
            <family val="2"/>
          </rPr>
          <t xml:space="preserve">[Date Format: dd/MM/yyyy]Please double click to show the popup
</t>
        </r>
      </text>
    </comment>
    <comment ref="I8" authorId="0" shapeId="0">
      <text>
        <r>
          <rPr>
            <b/>
            <sz val="9"/>
            <color indexed="81"/>
            <rFont val="Tahoma"/>
            <family val="2"/>
          </rPr>
          <t xml:space="preserve">[Date Format: dd/MM/yyyy]Please double click to show the popup
</t>
        </r>
      </text>
    </comment>
    <comment ref="J8" authorId="0" shapeId="0">
      <text>
        <r>
          <rPr>
            <b/>
            <sz val="9"/>
            <color indexed="81"/>
            <rFont val="Tahoma"/>
            <family val="2"/>
          </rPr>
          <t xml:space="preserve">[Date Format: dd/MM/yyyy]Please double click to show the popup
</t>
        </r>
      </text>
    </comment>
    <comment ref="K8" authorId="0" shapeId="0">
      <text>
        <r>
          <rPr>
            <b/>
            <sz val="9"/>
            <color indexed="81"/>
            <rFont val="Tahoma"/>
            <family val="2"/>
          </rPr>
          <t xml:space="preserve">[Date Format: dd/MM/yyyy]Please double click to show the popup
</t>
        </r>
      </text>
    </comment>
    <comment ref="L8" authorId="0" shapeId="0">
      <text>
        <r>
          <rPr>
            <b/>
            <sz val="9"/>
            <color indexed="81"/>
            <rFont val="Tahoma"/>
            <family val="2"/>
          </rPr>
          <t xml:space="preserve">[Date Format: dd/MM/yyyy]Please double click to show the popup
</t>
        </r>
      </text>
    </comment>
    <comment ref="M8" authorId="0" shapeId="0">
      <text>
        <r>
          <rPr>
            <b/>
            <sz val="9"/>
            <color indexed="81"/>
            <rFont val="Tahoma"/>
            <family val="2"/>
          </rPr>
          <t xml:space="preserve">[Date Format: dd/MM/yyyy]Please double click to show the popup
</t>
        </r>
      </text>
    </comment>
    <comment ref="N8" authorId="0" shapeId="0">
      <text>
        <r>
          <rPr>
            <b/>
            <sz val="9"/>
            <color indexed="81"/>
            <rFont val="Tahoma"/>
            <family val="2"/>
          </rPr>
          <t xml:space="preserve">[Date Format: dd/MM/yyyy]Please double click to show the popup
</t>
        </r>
      </text>
    </comment>
    <comment ref="E9" authorId="0" shapeId="0">
      <text>
        <r>
          <rPr>
            <b/>
            <sz val="9"/>
            <color indexed="81"/>
            <rFont val="Tahoma"/>
            <family val="2"/>
          </rPr>
          <t xml:space="preserve">[Date Format: dd/MM/yyyy]Please double click to show the popup
</t>
        </r>
      </text>
    </comment>
    <comment ref="F9" authorId="0" shapeId="0">
      <text>
        <r>
          <rPr>
            <b/>
            <sz val="9"/>
            <color indexed="81"/>
            <rFont val="Tahoma"/>
            <family val="2"/>
          </rPr>
          <t xml:space="preserve">[Date Format: dd/MM/yyyy]Please double click to show the popup
</t>
        </r>
      </text>
    </comment>
    <comment ref="G9" authorId="0" shapeId="0">
      <text>
        <r>
          <rPr>
            <b/>
            <sz val="9"/>
            <color indexed="81"/>
            <rFont val="Tahoma"/>
            <family val="2"/>
          </rPr>
          <t xml:space="preserve">[Date Format: dd/MM/yyyy]Please double click to show the popup
</t>
        </r>
      </text>
    </comment>
    <comment ref="H9" authorId="0" shapeId="0">
      <text>
        <r>
          <rPr>
            <b/>
            <sz val="9"/>
            <color indexed="81"/>
            <rFont val="Tahoma"/>
            <family val="2"/>
          </rPr>
          <t xml:space="preserve">[Date Format: dd/MM/yyyy]Please double click to show the popup
</t>
        </r>
      </text>
    </comment>
    <comment ref="I9" authorId="0" shapeId="0">
      <text>
        <r>
          <rPr>
            <b/>
            <sz val="9"/>
            <color indexed="81"/>
            <rFont val="Tahoma"/>
            <family val="2"/>
          </rPr>
          <t xml:space="preserve">[Date Format: dd/MM/yyyy]Please double click to show the popup
</t>
        </r>
      </text>
    </comment>
    <comment ref="J9" authorId="0" shapeId="0">
      <text>
        <r>
          <rPr>
            <b/>
            <sz val="9"/>
            <color indexed="81"/>
            <rFont val="Tahoma"/>
            <family val="2"/>
          </rPr>
          <t xml:space="preserve">[Date Format: dd/MM/yyyy]Please double click to show the popup
</t>
        </r>
      </text>
    </comment>
    <comment ref="K9" authorId="0" shapeId="0">
      <text>
        <r>
          <rPr>
            <b/>
            <sz val="9"/>
            <color indexed="81"/>
            <rFont val="Tahoma"/>
            <family val="2"/>
          </rPr>
          <t xml:space="preserve">[Date Format: dd/MM/yyyy]Please double click to show the popup
</t>
        </r>
      </text>
    </comment>
    <comment ref="L9" authorId="0" shapeId="0">
      <text>
        <r>
          <rPr>
            <b/>
            <sz val="9"/>
            <color indexed="81"/>
            <rFont val="Tahoma"/>
            <family val="2"/>
          </rPr>
          <t xml:space="preserve">[Date Format: dd/MM/yyyy]Please double click to show the popup
</t>
        </r>
      </text>
    </comment>
    <comment ref="M9" authorId="0" shapeId="0">
      <text>
        <r>
          <rPr>
            <b/>
            <sz val="9"/>
            <color indexed="81"/>
            <rFont val="Tahoma"/>
            <family val="2"/>
          </rPr>
          <t xml:space="preserve">[Date Format: dd/MM/yyyy]Please double click to show the popup
</t>
        </r>
      </text>
    </comment>
    <comment ref="N9" authorId="0" shapeId="0">
      <text>
        <r>
          <rPr>
            <b/>
            <sz val="9"/>
            <color indexed="81"/>
            <rFont val="Tahoma"/>
            <family val="2"/>
          </rPr>
          <t xml:space="preserve">[Date Format: dd/MM/yyyy]Please double click to show the popup
</t>
        </r>
      </text>
    </comment>
    <comment ref="F16" authorId="1" shapeId="0">
      <text>
        <r>
          <rPr>
            <b/>
            <sz val="9"/>
            <color indexed="81"/>
            <rFont val="Tahoma"/>
            <family val="2"/>
          </rPr>
          <t xml:space="preserve">[Primary: From standard to substandard]
</t>
        </r>
      </text>
    </comment>
    <comment ref="G16" authorId="1" shapeId="0">
      <text>
        <r>
          <rPr>
            <b/>
            <sz val="9"/>
            <color indexed="81"/>
            <rFont val="Tahoma"/>
            <family val="2"/>
          </rPr>
          <t xml:space="preserve">[Primary: From standard to doubtful]
</t>
        </r>
      </text>
    </comment>
    <comment ref="H16" authorId="1" shapeId="0">
      <text>
        <r>
          <rPr>
            <b/>
            <sz val="9"/>
            <color indexed="81"/>
            <rFont val="Tahoma"/>
            <family val="2"/>
          </rPr>
          <t xml:space="preserve">[Primary: From standard to loss]
</t>
        </r>
      </text>
    </comment>
    <comment ref="I16" authorId="1" shapeId="0">
      <text>
        <r>
          <rPr>
            <b/>
            <sz val="9"/>
            <color indexed="81"/>
            <rFont val="Tahoma"/>
            <family val="2"/>
          </rPr>
          <t xml:space="preserve">[Primary: Downgrade from standard]
</t>
        </r>
      </text>
    </comment>
    <comment ref="K16" authorId="1" shapeId="0">
      <text>
        <r>
          <rPr>
            <b/>
            <sz val="9"/>
            <color indexed="81"/>
            <rFont val="Tahoma"/>
            <family val="2"/>
          </rPr>
          <t xml:space="preserve">[Primary: From standard to substandard]
</t>
        </r>
      </text>
    </comment>
    <comment ref="L16" authorId="1" shapeId="0">
      <text>
        <r>
          <rPr>
            <b/>
            <sz val="9"/>
            <color indexed="81"/>
            <rFont val="Tahoma"/>
            <family val="2"/>
          </rPr>
          <t xml:space="preserve">[Primary: From standard to doubtful]
</t>
        </r>
      </text>
    </comment>
    <comment ref="M16" authorId="1" shapeId="0">
      <text>
        <r>
          <rPr>
            <b/>
            <sz val="9"/>
            <color indexed="81"/>
            <rFont val="Tahoma"/>
            <family val="2"/>
          </rPr>
          <t xml:space="preserve">[Primary: From standard to loss]
</t>
        </r>
      </text>
    </comment>
    <comment ref="N16" authorId="1" shapeId="0">
      <text>
        <r>
          <rPr>
            <b/>
            <sz val="9"/>
            <color indexed="81"/>
            <rFont val="Tahoma"/>
            <family val="2"/>
          </rPr>
          <t xml:space="preserve">[Primary: Downgrade from standard]
</t>
        </r>
      </text>
    </comment>
    <comment ref="E17" authorId="1" shapeId="0">
      <text>
        <r>
          <rPr>
            <b/>
            <sz val="9"/>
            <color indexed="81"/>
            <rFont val="Tahoma"/>
            <family val="2"/>
          </rPr>
          <t xml:space="preserve">[Primary: From substandard to standard]
</t>
        </r>
      </text>
    </comment>
    <comment ref="G17" authorId="1" shapeId="0">
      <text>
        <r>
          <rPr>
            <b/>
            <sz val="9"/>
            <color indexed="81"/>
            <rFont val="Tahoma"/>
            <family val="2"/>
          </rPr>
          <t xml:space="preserve">[Primary: From substandard to doubtful]
</t>
        </r>
      </text>
    </comment>
    <comment ref="H17" authorId="1" shapeId="0">
      <text>
        <r>
          <rPr>
            <b/>
            <sz val="9"/>
            <color indexed="81"/>
            <rFont val="Tahoma"/>
            <family val="2"/>
          </rPr>
          <t xml:space="preserve">[Primary: From substandard to loss]
</t>
        </r>
      </text>
    </comment>
    <comment ref="I17" authorId="1" shapeId="0">
      <text>
        <r>
          <rPr>
            <b/>
            <sz val="9"/>
            <color indexed="81"/>
            <rFont val="Tahoma"/>
            <family val="2"/>
          </rPr>
          <t xml:space="preserve">[Primary: Downgrade from sub standard]
</t>
        </r>
      </text>
    </comment>
    <comment ref="J17" authorId="1" shapeId="0">
      <text>
        <r>
          <rPr>
            <b/>
            <sz val="9"/>
            <color indexed="81"/>
            <rFont val="Tahoma"/>
            <family val="2"/>
          </rPr>
          <t xml:space="preserve">[Primary: From substandard to standard]
</t>
        </r>
      </text>
    </comment>
    <comment ref="L17" authorId="1" shapeId="0">
      <text>
        <r>
          <rPr>
            <b/>
            <sz val="9"/>
            <color indexed="81"/>
            <rFont val="Tahoma"/>
            <family val="2"/>
          </rPr>
          <t xml:space="preserve">[Primary: From substandard to doubtful]
</t>
        </r>
      </text>
    </comment>
    <comment ref="M17" authorId="1" shapeId="0">
      <text>
        <r>
          <rPr>
            <b/>
            <sz val="9"/>
            <color indexed="81"/>
            <rFont val="Tahoma"/>
            <family val="2"/>
          </rPr>
          <t xml:space="preserve">[Primary: From substandard to loss]
</t>
        </r>
      </text>
    </comment>
    <comment ref="N17" authorId="1" shapeId="0">
      <text>
        <r>
          <rPr>
            <b/>
            <sz val="9"/>
            <color indexed="81"/>
            <rFont val="Tahoma"/>
            <family val="2"/>
          </rPr>
          <t xml:space="preserve">[Primary: Downgrade from sub standard]
</t>
        </r>
      </text>
    </comment>
    <comment ref="E18" authorId="1" shapeId="0">
      <text>
        <r>
          <rPr>
            <b/>
            <sz val="9"/>
            <color indexed="81"/>
            <rFont val="Tahoma"/>
            <family val="2"/>
          </rPr>
          <t xml:space="preserve">[Primary: From doubtful to standard]
</t>
        </r>
      </text>
    </comment>
    <comment ref="H18" authorId="1" shapeId="0">
      <text>
        <r>
          <rPr>
            <b/>
            <sz val="9"/>
            <color indexed="81"/>
            <rFont val="Tahoma"/>
            <family val="2"/>
          </rPr>
          <t xml:space="preserve">[Primary: From doubtful to loss]
</t>
        </r>
      </text>
    </comment>
    <comment ref="I18" authorId="1" shapeId="0">
      <text>
        <r>
          <rPr>
            <b/>
            <sz val="9"/>
            <color indexed="81"/>
            <rFont val="Tahoma"/>
            <family val="2"/>
          </rPr>
          <t xml:space="preserve">[Primary: Downgrade from doubtful]
</t>
        </r>
      </text>
    </comment>
    <comment ref="J18" authorId="1" shapeId="0">
      <text>
        <r>
          <rPr>
            <b/>
            <sz val="9"/>
            <color indexed="81"/>
            <rFont val="Tahoma"/>
            <family val="2"/>
          </rPr>
          <t xml:space="preserve">[Primary: From doubtful to standard]
</t>
        </r>
      </text>
    </comment>
    <comment ref="M18" authorId="1" shapeId="0">
      <text>
        <r>
          <rPr>
            <b/>
            <sz val="9"/>
            <color indexed="81"/>
            <rFont val="Tahoma"/>
            <family val="2"/>
          </rPr>
          <t xml:space="preserve">[Primary: From doubtful to loss]
</t>
        </r>
      </text>
    </comment>
    <comment ref="N18" authorId="1" shapeId="0">
      <text>
        <r>
          <rPr>
            <b/>
            <sz val="9"/>
            <color indexed="81"/>
            <rFont val="Tahoma"/>
            <family val="2"/>
          </rPr>
          <t xml:space="preserve">[Primary: Downgrade from doubtful]
</t>
        </r>
      </text>
    </comment>
    <comment ref="E19" authorId="1" shapeId="0">
      <text>
        <r>
          <rPr>
            <b/>
            <sz val="9"/>
            <color indexed="81"/>
            <rFont val="Tahoma"/>
            <family val="2"/>
          </rPr>
          <t xml:space="preserve">[Primary: From loss to standard]
</t>
        </r>
      </text>
    </comment>
    <comment ref="I19" authorId="1" shapeId="0">
      <text>
        <r>
          <rPr>
            <b/>
            <sz val="9"/>
            <color indexed="81"/>
            <rFont val="Tahoma"/>
            <family val="2"/>
          </rPr>
          <t xml:space="preserve">[Primary: Downgrade from loss]
</t>
        </r>
      </text>
    </comment>
    <comment ref="J19" authorId="1" shapeId="0">
      <text>
        <r>
          <rPr>
            <b/>
            <sz val="9"/>
            <color indexed="81"/>
            <rFont val="Tahoma"/>
            <family val="2"/>
          </rPr>
          <t xml:space="preserve">[Primary: From loss to standard]
</t>
        </r>
      </text>
    </comment>
    <comment ref="N19" authorId="1" shapeId="0">
      <text>
        <r>
          <rPr>
            <b/>
            <sz val="9"/>
            <color indexed="81"/>
            <rFont val="Tahoma"/>
            <family val="2"/>
          </rPr>
          <t xml:space="preserve">[Primary: Downgrade from loss]
</t>
        </r>
      </text>
    </comment>
    <comment ref="E38" authorId="0" shapeId="0">
      <text>
        <r>
          <rPr>
            <b/>
            <sz val="9"/>
            <color indexed="81"/>
            <rFont val="Tahoma"/>
            <family val="2"/>
          </rPr>
          <t xml:space="preserve">[Date Format: dd/MM/yyyy]Please double click to show the popup
</t>
        </r>
      </text>
    </comment>
    <comment ref="F38" authorId="0" shapeId="0">
      <text>
        <r>
          <rPr>
            <b/>
            <sz val="9"/>
            <color indexed="81"/>
            <rFont val="Tahoma"/>
            <family val="2"/>
          </rPr>
          <t xml:space="preserve">[Date Format: dd/MM/yyyy]Please double click to show the popup
</t>
        </r>
      </text>
    </comment>
    <comment ref="G38" authorId="0" shapeId="0">
      <text>
        <r>
          <rPr>
            <b/>
            <sz val="9"/>
            <color indexed="81"/>
            <rFont val="Tahoma"/>
            <family val="2"/>
          </rPr>
          <t xml:space="preserve">[Date Format: dd/MM/yyyy]Please double click to show the popup
</t>
        </r>
      </text>
    </comment>
    <comment ref="H38" authorId="0" shapeId="0">
      <text>
        <r>
          <rPr>
            <b/>
            <sz val="9"/>
            <color indexed="81"/>
            <rFont val="Tahoma"/>
            <family val="2"/>
          </rPr>
          <t xml:space="preserve">[Date Format: dd/MM/yyyy]Please double click to show the popup
</t>
        </r>
      </text>
    </comment>
    <comment ref="I38" authorId="0" shapeId="0">
      <text>
        <r>
          <rPr>
            <b/>
            <sz val="9"/>
            <color indexed="81"/>
            <rFont val="Tahoma"/>
            <family val="2"/>
          </rPr>
          <t xml:space="preserve">[Date Format: dd/MM/yyyy]Please double click to show the popup
</t>
        </r>
      </text>
    </comment>
    <comment ref="J38" authorId="0" shapeId="0">
      <text>
        <r>
          <rPr>
            <b/>
            <sz val="9"/>
            <color indexed="81"/>
            <rFont val="Tahoma"/>
            <family val="2"/>
          </rPr>
          <t xml:space="preserve">[Date Format: dd/MM/yyyy]Please double click to show the popup
</t>
        </r>
      </text>
    </comment>
    <comment ref="K38" authorId="0" shapeId="0">
      <text>
        <r>
          <rPr>
            <b/>
            <sz val="9"/>
            <color indexed="81"/>
            <rFont val="Tahoma"/>
            <family val="2"/>
          </rPr>
          <t xml:space="preserve">[Date Format: dd/MM/yyyy]Please double click to show the popup
</t>
        </r>
      </text>
    </comment>
    <comment ref="L38" authorId="0" shapeId="0">
      <text>
        <r>
          <rPr>
            <b/>
            <sz val="9"/>
            <color indexed="81"/>
            <rFont val="Tahoma"/>
            <family val="2"/>
          </rPr>
          <t xml:space="preserve">[Date Format: dd/MM/yyyy]Please double click to show the popup
</t>
        </r>
      </text>
    </comment>
    <comment ref="E39" authorId="0" shapeId="0">
      <text>
        <r>
          <rPr>
            <b/>
            <sz val="9"/>
            <color indexed="81"/>
            <rFont val="Tahoma"/>
            <family val="2"/>
          </rPr>
          <t xml:space="preserve">[Date Format: dd/MM/yyyy]Please double click to show the popup
</t>
        </r>
      </text>
    </comment>
    <comment ref="F39" authorId="0" shapeId="0">
      <text>
        <r>
          <rPr>
            <b/>
            <sz val="9"/>
            <color indexed="81"/>
            <rFont val="Tahoma"/>
            <family val="2"/>
          </rPr>
          <t xml:space="preserve">[Date Format: dd/MM/yyyy]Please double click to show the popup
</t>
        </r>
      </text>
    </comment>
    <comment ref="G39" authorId="0" shapeId="0">
      <text>
        <r>
          <rPr>
            <b/>
            <sz val="9"/>
            <color indexed="81"/>
            <rFont val="Tahoma"/>
            <family val="2"/>
          </rPr>
          <t xml:space="preserve">[Date Format: dd/MM/yyyy]Please double click to show the popup
</t>
        </r>
      </text>
    </comment>
    <comment ref="H39" authorId="0" shapeId="0">
      <text>
        <r>
          <rPr>
            <b/>
            <sz val="9"/>
            <color indexed="81"/>
            <rFont val="Tahoma"/>
            <family val="2"/>
          </rPr>
          <t xml:space="preserve">[Date Format: dd/MM/yyyy]Please double click to show the popup
</t>
        </r>
      </text>
    </comment>
    <comment ref="I39" authorId="0" shapeId="0">
      <text>
        <r>
          <rPr>
            <b/>
            <sz val="9"/>
            <color indexed="81"/>
            <rFont val="Tahoma"/>
            <family val="2"/>
          </rPr>
          <t xml:space="preserve">[Date Format: dd/MM/yyyy]Please double click to show the popup
</t>
        </r>
      </text>
    </comment>
    <comment ref="J39" authorId="0" shapeId="0">
      <text>
        <r>
          <rPr>
            <b/>
            <sz val="9"/>
            <color indexed="81"/>
            <rFont val="Tahoma"/>
            <family val="2"/>
          </rPr>
          <t xml:space="preserve">[Date Format: dd/MM/yyyy]Please double click to show the popup
</t>
        </r>
      </text>
    </comment>
    <comment ref="K39" authorId="0" shapeId="0">
      <text>
        <r>
          <rPr>
            <b/>
            <sz val="9"/>
            <color indexed="81"/>
            <rFont val="Tahoma"/>
            <family val="2"/>
          </rPr>
          <t xml:space="preserve">[Date Format: dd/MM/yyyy]Please double click to show the popup
</t>
        </r>
      </text>
    </comment>
    <comment ref="L39" authorId="0" shapeId="0">
      <text>
        <r>
          <rPr>
            <b/>
            <sz val="9"/>
            <color indexed="81"/>
            <rFont val="Tahoma"/>
            <family val="2"/>
          </rPr>
          <t xml:space="preserve">[Date Format: dd/MM/yyyy]Please double click to show the popup
</t>
        </r>
      </text>
    </comment>
    <comment ref="E77" authorId="0" shapeId="0">
      <text>
        <r>
          <rPr>
            <b/>
            <sz val="9"/>
            <color indexed="81"/>
            <rFont val="Tahoma"/>
            <family val="2"/>
          </rPr>
          <t xml:space="preserve">[Date Format: dd/MM/yyyy]Please double click to show the popup
</t>
        </r>
      </text>
    </comment>
    <comment ref="F77" authorId="0" shapeId="0">
      <text>
        <r>
          <rPr>
            <b/>
            <sz val="9"/>
            <color indexed="81"/>
            <rFont val="Tahoma"/>
            <family val="2"/>
          </rPr>
          <t xml:space="preserve">[Date Format: dd/MM/yyyy]Please double click to show the popup
</t>
        </r>
      </text>
    </comment>
    <comment ref="G77" authorId="0" shapeId="0">
      <text>
        <r>
          <rPr>
            <b/>
            <sz val="9"/>
            <color indexed="81"/>
            <rFont val="Tahoma"/>
            <family val="2"/>
          </rPr>
          <t xml:space="preserve">[Date Format: dd/MM/yyyy]Please double click to show the popup
</t>
        </r>
      </text>
    </comment>
    <comment ref="E78" authorId="0" shapeId="0">
      <text>
        <r>
          <rPr>
            <b/>
            <sz val="9"/>
            <color indexed="81"/>
            <rFont val="Tahoma"/>
            <family val="2"/>
          </rPr>
          <t xml:space="preserve">[Date Format: dd/MM/yyyy]Please double click to show the popup
</t>
        </r>
      </text>
    </comment>
    <comment ref="F78" authorId="0" shapeId="0">
      <text>
        <r>
          <rPr>
            <b/>
            <sz val="9"/>
            <color indexed="81"/>
            <rFont val="Tahoma"/>
            <family val="2"/>
          </rPr>
          <t xml:space="preserve">[Date Format: dd/MM/yyyy]Please double click to show the popup
</t>
        </r>
      </text>
    </comment>
    <comment ref="G78" authorId="0" shapeId="0">
      <text>
        <r>
          <rPr>
            <b/>
            <sz val="9"/>
            <color indexed="81"/>
            <rFont val="Tahoma"/>
            <family val="2"/>
          </rPr>
          <t xml:space="preserve">[Date Format: dd/MM/yyyy]Please double click to show the popup
</t>
        </r>
      </text>
    </comment>
    <comment ref="E106" authorId="1" shapeId="0">
      <text>
        <r>
          <rPr>
            <b/>
            <sz val="9"/>
            <color indexed="81"/>
            <rFont val="Tahoma"/>
            <family val="2"/>
          </rPr>
          <t xml:space="preserve">[Unit: PURE]
[Scale: Actuals]
[Primary: Number of notices issued]
</t>
        </r>
      </text>
    </comment>
    <comment ref="F106" authorId="1" shapeId="0">
      <text>
        <r>
          <rPr>
            <b/>
            <sz val="9"/>
            <color indexed="81"/>
            <rFont val="Tahoma"/>
            <family val="2"/>
          </rPr>
          <t xml:space="preserve">[Primary: Amount of notices issued]
</t>
        </r>
      </text>
    </comment>
    <comment ref="E107" authorId="1" shapeId="0">
      <text>
        <r>
          <rPr>
            <b/>
            <sz val="9"/>
            <color indexed="81"/>
            <rFont val="Tahoma"/>
            <family val="2"/>
          </rPr>
          <t xml:space="preserve">[Unit: PURE]
[Scale: Actuals]
[Primary: Number of cases where amount was recovered of notices issued]
</t>
        </r>
      </text>
    </comment>
    <comment ref="F107" authorId="1" shapeId="0">
      <text>
        <r>
          <rPr>
            <b/>
            <sz val="9"/>
            <color indexed="81"/>
            <rFont val="Tahoma"/>
            <family val="2"/>
          </rPr>
          <t xml:space="preserve">[Primary: Amount of cases where amount was recovered of notices issued]
</t>
        </r>
      </text>
    </comment>
    <comment ref="E108" authorId="1" shapeId="0">
      <text>
        <r>
          <rPr>
            <b/>
            <sz val="9"/>
            <color indexed="81"/>
            <rFont val="Tahoma"/>
            <family val="2"/>
          </rPr>
          <t xml:space="preserve">[Unit: PURE]
[Scale: Actuals]
[Primary: Number of casesWhere compromise proposals received]
</t>
        </r>
      </text>
    </comment>
    <comment ref="F108" authorId="1" shapeId="0">
      <text>
        <r>
          <rPr>
            <b/>
            <sz val="9"/>
            <color indexed="81"/>
            <rFont val="Tahoma"/>
            <family val="2"/>
          </rPr>
          <t xml:space="preserve">[Primary: Amount of casesWhere compromise proposals received]
</t>
        </r>
      </text>
    </comment>
    <comment ref="E109" authorId="1" shapeId="0">
      <text>
        <r>
          <rPr>
            <b/>
            <sz val="9"/>
            <color indexed="81"/>
            <rFont val="Tahoma"/>
            <family val="2"/>
          </rPr>
          <t xml:space="preserve">[Unit: PURE]
[Scale: Actuals]
[Primary: Number of cases where amount was recovered of compromise proposals received]
</t>
        </r>
      </text>
    </comment>
    <comment ref="F109" authorId="1" shapeId="0">
      <text>
        <r>
          <rPr>
            <b/>
            <sz val="9"/>
            <color indexed="81"/>
            <rFont val="Tahoma"/>
            <family val="2"/>
          </rPr>
          <t xml:space="preserve">[Primary: Amount of cases where amount was recovered of compromise proposals received]
</t>
        </r>
      </text>
    </comment>
    <comment ref="E111" authorId="1" shapeId="0">
      <text>
        <r>
          <rPr>
            <b/>
            <sz val="9"/>
            <color indexed="81"/>
            <rFont val="Tahoma"/>
            <family val="2"/>
          </rPr>
          <t xml:space="preserve">[Unit: PURE]
[Scale: Actuals]
[Primary: Number of cases filed with DRTs]
</t>
        </r>
      </text>
    </comment>
    <comment ref="F111" authorId="1" shapeId="0">
      <text>
        <r>
          <rPr>
            <b/>
            <sz val="9"/>
            <color indexed="81"/>
            <rFont val="Tahoma"/>
            <family val="2"/>
          </rPr>
          <t xml:space="preserve">[Primary: Amount of cases filed with DRTs]
</t>
        </r>
      </text>
    </comment>
    <comment ref="E112" authorId="1" shapeId="0">
      <text>
        <r>
          <rPr>
            <b/>
            <sz val="9"/>
            <color indexed="81"/>
            <rFont val="Tahoma"/>
            <family val="2"/>
          </rPr>
          <t xml:space="preserve">[Unit: PURE]
[Scale: Actuals]
[Primary: Number of cases decided by DRTs]
</t>
        </r>
      </text>
    </comment>
    <comment ref="F112" authorId="1" shapeId="0">
      <text>
        <r>
          <rPr>
            <b/>
            <sz val="9"/>
            <color indexed="81"/>
            <rFont val="Tahoma"/>
            <family val="2"/>
          </rPr>
          <t xml:space="preserve">[Primary: Amount of cases decided by DRTs]
</t>
        </r>
      </text>
    </comment>
    <comment ref="F113" authorId="1" shapeId="0">
      <text>
        <r>
          <rPr>
            <b/>
            <sz val="9"/>
            <color indexed="81"/>
            <rFont val="Tahoma"/>
            <family val="2"/>
          </rPr>
          <t xml:space="preserve">[Primary: Recovery in cases decided by DRTs]
</t>
        </r>
      </text>
    </comment>
    <comment ref="E114" authorId="1" shapeId="0">
      <text>
        <r>
          <rPr>
            <b/>
            <sz val="9"/>
            <color indexed="81"/>
            <rFont val="Tahoma"/>
            <family val="2"/>
          </rPr>
          <t xml:space="preserve">[Unit: PURE]
[Scale: Actuals]
[Primary: Number of cases pending with DRTs]
</t>
        </r>
      </text>
    </comment>
    <comment ref="F114" authorId="1" shapeId="0">
      <text>
        <r>
          <rPr>
            <b/>
            <sz val="9"/>
            <color indexed="81"/>
            <rFont val="Tahoma"/>
            <family val="2"/>
          </rPr>
          <t xml:space="preserve">[Primary: Amount of cases pending with DRTs]
</t>
        </r>
      </text>
    </comment>
    <comment ref="F115" authorId="1" shapeId="0">
      <text>
        <r>
          <rPr>
            <b/>
            <sz val="9"/>
            <color indexed="81"/>
            <rFont val="Tahoma"/>
            <family val="2"/>
          </rPr>
          <t xml:space="preserve">[Primary: Cost of filling cases with DRT]
</t>
        </r>
      </text>
    </comment>
    <comment ref="E117" authorId="1" shapeId="0">
      <text>
        <r>
          <rPr>
            <b/>
            <sz val="9"/>
            <color indexed="81"/>
            <rFont val="Tahoma"/>
            <family val="2"/>
          </rPr>
          <t xml:space="preserve">[Unit: PURE]
[Scale: Actuals]
[Primary: Total Cases at the begnning of the Quarter]
</t>
        </r>
      </text>
    </comment>
    <comment ref="F117" authorId="1" shapeId="0">
      <text>
        <r>
          <rPr>
            <b/>
            <sz val="9"/>
            <color indexed="81"/>
            <rFont val="Tahoma"/>
            <family val="2"/>
          </rPr>
          <t xml:space="preserve">[Primary: Amount of cases at the beginning]
</t>
        </r>
      </text>
    </comment>
    <comment ref="E118" authorId="1" shapeId="0">
      <text>
        <r>
          <rPr>
            <b/>
            <sz val="9"/>
            <color indexed="81"/>
            <rFont val="Tahoma"/>
            <family val="2"/>
          </rPr>
          <t xml:space="preserve">[Unit: PURE]
[Scale: Actuals]
[Primary: Number of new cases filled during the quarter]
</t>
        </r>
      </text>
    </comment>
    <comment ref="F118" authorId="1" shapeId="0">
      <text>
        <r>
          <rPr>
            <b/>
            <sz val="9"/>
            <color indexed="81"/>
            <rFont val="Tahoma"/>
            <family val="2"/>
          </rPr>
          <t xml:space="preserve">[Primary: Amount involved in new cases filled during the quarter]
</t>
        </r>
      </text>
    </comment>
    <comment ref="E119" authorId="1" shapeId="0">
      <text>
        <r>
          <rPr>
            <b/>
            <sz val="9"/>
            <color indexed="81"/>
            <rFont val="Tahoma"/>
            <family val="2"/>
          </rPr>
          <t xml:space="preserve">[Unit: PURE]
[Scale: Actuals]
[Primary: Total Cases at the end of the Quarter]
</t>
        </r>
      </text>
    </comment>
    <comment ref="F119" authorId="1" shapeId="0">
      <text>
        <r>
          <rPr>
            <b/>
            <sz val="9"/>
            <color indexed="81"/>
            <rFont val="Tahoma"/>
            <family val="2"/>
          </rPr>
          <t xml:space="preserve">[Primary: Amount of cases at the end]
</t>
        </r>
      </text>
    </comment>
    <comment ref="E120" authorId="1" shapeId="0">
      <text>
        <r>
          <rPr>
            <b/>
            <sz val="9"/>
            <color indexed="81"/>
            <rFont val="Tahoma"/>
            <family val="2"/>
          </rPr>
          <t xml:space="preserve">[Unit: PURE]
[Scale: Actuals]
[Primary: Number of cases decided or settled in the beginning]
</t>
        </r>
      </text>
    </comment>
    <comment ref="F120" authorId="1" shapeId="0">
      <text>
        <r>
          <rPr>
            <b/>
            <sz val="9"/>
            <color indexed="81"/>
            <rFont val="Tahoma"/>
            <family val="2"/>
          </rPr>
          <t xml:space="preserve">[Primary: Amount involved in cases decided or settled in the beginning]
</t>
        </r>
      </text>
    </comment>
    <comment ref="E121" authorId="1" shapeId="0">
      <text>
        <r>
          <rPr>
            <b/>
            <sz val="9"/>
            <color indexed="81"/>
            <rFont val="Tahoma"/>
            <family val="2"/>
          </rPr>
          <t xml:space="preserve">[Unit: PURE]
[Scale: Actuals]
[Primary: Number of cases decided or settled during the quarter]
</t>
        </r>
      </text>
    </comment>
    <comment ref="F121" authorId="1" shapeId="0">
      <text>
        <r>
          <rPr>
            <b/>
            <sz val="9"/>
            <color indexed="81"/>
            <rFont val="Tahoma"/>
            <family val="2"/>
          </rPr>
          <t xml:space="preserve">[Primary: Amount involved in cases decided or settled during the quarter]
</t>
        </r>
      </text>
    </comment>
    <comment ref="E122" authorId="1" shapeId="0">
      <text>
        <r>
          <rPr>
            <b/>
            <sz val="9"/>
            <color indexed="81"/>
            <rFont val="Tahoma"/>
            <family val="2"/>
          </rPr>
          <t xml:space="preserve">[Unit: PURE]
[Scale: Actuals]
[Primary: Number of cases decided or settled in the end]
</t>
        </r>
      </text>
    </comment>
    <comment ref="F122" authorId="1" shapeId="0">
      <text>
        <r>
          <rPr>
            <b/>
            <sz val="9"/>
            <color indexed="81"/>
            <rFont val="Tahoma"/>
            <family val="2"/>
          </rPr>
          <t xml:space="preserve">[Primary: Amount involved in cases decided or settled at the end]
</t>
        </r>
      </text>
    </comment>
    <comment ref="E123" authorId="1" shapeId="0">
      <text>
        <r>
          <rPr>
            <b/>
            <sz val="9"/>
            <color indexed="81"/>
            <rFont val="Tahoma"/>
            <family val="2"/>
          </rPr>
          <t xml:space="preserve">[Unit: PURE]
[Scale: Actuals]
[Primary: Number of cases where recovery is effected at the beginning]
</t>
        </r>
      </text>
    </comment>
    <comment ref="F123" authorId="1" shapeId="0">
      <text>
        <r>
          <rPr>
            <b/>
            <sz val="9"/>
            <color indexed="81"/>
            <rFont val="Tahoma"/>
            <family val="2"/>
          </rPr>
          <t xml:space="preserve">[Primary: Amount of cases where recovery is effected at the beginning]
</t>
        </r>
      </text>
    </comment>
    <comment ref="E124" authorId="1" shapeId="0">
      <text>
        <r>
          <rPr>
            <b/>
            <sz val="9"/>
            <color indexed="81"/>
            <rFont val="Tahoma"/>
            <family val="2"/>
          </rPr>
          <t xml:space="preserve">[Unit: PURE]
[Scale: Actuals]
[Primary: Number of cases where recovery is effected during the quarter]
</t>
        </r>
      </text>
    </comment>
    <comment ref="F124" authorId="1" shapeId="0">
      <text>
        <r>
          <rPr>
            <b/>
            <sz val="9"/>
            <color indexed="81"/>
            <rFont val="Tahoma"/>
            <family val="2"/>
          </rPr>
          <t xml:space="preserve">[Primary: Amount of cases where recovery is effected during the quarter]
</t>
        </r>
      </text>
    </comment>
    <comment ref="E125" authorId="1" shapeId="0">
      <text>
        <r>
          <rPr>
            <b/>
            <sz val="9"/>
            <color indexed="81"/>
            <rFont val="Tahoma"/>
            <family val="2"/>
          </rPr>
          <t xml:space="preserve">[Unit: PURE]
[Scale: Actuals]
[Primary: Number of cases where recovery is effected at the end]
</t>
        </r>
      </text>
    </comment>
    <comment ref="F125" authorId="1" shapeId="0">
      <text>
        <r>
          <rPr>
            <b/>
            <sz val="9"/>
            <color indexed="81"/>
            <rFont val="Tahoma"/>
            <family val="2"/>
          </rPr>
          <t xml:space="preserve">[Primary: Amount of cases where recovery is effected at the end]
</t>
        </r>
      </text>
    </comment>
  </commentList>
</comments>
</file>

<file path=xl/comments6.xml><?xml version="1.0" encoding="utf-8"?>
<comments xmlns="http://schemas.openxmlformats.org/spreadsheetml/2006/main">
  <authors>
    <author>arun patel</author>
  </authors>
  <commentList>
    <comment ref="G11" authorId="0" shapeId="0">
      <text>
        <r>
          <rPr>
            <b/>
            <sz val="9"/>
            <color indexed="81"/>
            <rFont val="Tahoma"/>
            <family val="2"/>
          </rPr>
          <t xml:space="preserve">[Date Format: dd/MM/yyyy]Please double click to show the popup
</t>
        </r>
      </text>
    </comment>
  </commentList>
</comments>
</file>

<file path=xl/comments7.xml><?xml version="1.0" encoding="utf-8"?>
<comments xmlns="http://schemas.openxmlformats.org/spreadsheetml/2006/main">
  <authors>
    <author>arun patel</author>
  </authors>
  <commentList>
    <comment ref="E50" authorId="0" shapeId="0">
      <text>
        <r>
          <rPr>
            <b/>
            <sz val="9"/>
            <color indexed="81"/>
            <rFont val="Tahoma"/>
            <family val="2"/>
          </rPr>
          <t xml:space="preserve">[Date Format: dd/MM/yyyy]Please double click to show the popup
</t>
        </r>
      </text>
    </comment>
    <comment ref="F50" authorId="0" shapeId="0">
      <text>
        <r>
          <rPr>
            <b/>
            <sz val="9"/>
            <color indexed="81"/>
            <rFont val="Tahoma"/>
            <family val="2"/>
          </rPr>
          <t xml:space="preserve">[Date Format: dd/MM/yyyy]Please double click to show the popup
</t>
        </r>
      </text>
    </comment>
    <comment ref="G50" authorId="0" shapeId="0">
      <text>
        <r>
          <rPr>
            <b/>
            <sz val="9"/>
            <color indexed="81"/>
            <rFont val="Tahoma"/>
            <family val="2"/>
          </rPr>
          <t xml:space="preserve">[Date Format: dd/MM/yyyy]Please double click to show the popup
</t>
        </r>
      </text>
    </comment>
    <comment ref="H50" authorId="0" shapeId="0">
      <text>
        <r>
          <rPr>
            <b/>
            <sz val="9"/>
            <color indexed="81"/>
            <rFont val="Tahoma"/>
            <family val="2"/>
          </rPr>
          <t xml:space="preserve">[Date Format: dd/MM/yyyy]Please double click to show the popup
</t>
        </r>
      </text>
    </comment>
    <comment ref="E51" authorId="0" shapeId="0">
      <text>
        <r>
          <rPr>
            <b/>
            <sz val="9"/>
            <color indexed="81"/>
            <rFont val="Tahoma"/>
            <family val="2"/>
          </rPr>
          <t xml:space="preserve">[Date Format: dd/MM/yyyy]Please double click to show the popup
</t>
        </r>
      </text>
    </comment>
    <comment ref="F51" authorId="0" shapeId="0">
      <text>
        <r>
          <rPr>
            <b/>
            <sz val="9"/>
            <color indexed="81"/>
            <rFont val="Tahoma"/>
            <family val="2"/>
          </rPr>
          <t xml:space="preserve">[Date Format: dd/MM/yyyy]Please double click to show the popup
</t>
        </r>
      </text>
    </comment>
    <comment ref="G51" authorId="0" shapeId="0">
      <text>
        <r>
          <rPr>
            <b/>
            <sz val="9"/>
            <color indexed="81"/>
            <rFont val="Tahoma"/>
            <family val="2"/>
          </rPr>
          <t xml:space="preserve">[Date Format: dd/MM/yyyy]Please double click to show the popup
</t>
        </r>
      </text>
    </comment>
    <comment ref="H51" authorId="0" shapeId="0">
      <text>
        <r>
          <rPr>
            <b/>
            <sz val="9"/>
            <color indexed="81"/>
            <rFont val="Tahoma"/>
            <family val="2"/>
          </rPr>
          <t xml:space="preserve">[Date Format: dd/MM/yyyy]Please double click to show the popup
</t>
        </r>
      </text>
    </comment>
  </commentList>
</comments>
</file>

<file path=xl/comments8.xml><?xml version="1.0" encoding="utf-8"?>
<comments xmlns="http://schemas.openxmlformats.org/spreadsheetml/2006/main">
  <authors>
    <author>Kalyani Ghagare</author>
    <author>arun patel</author>
  </authors>
  <commentList>
    <comment ref="M44" authorId="0" shapeId="0">
      <text>
        <r>
          <rPr>
            <b/>
            <sz val="9"/>
            <color indexed="81"/>
            <rFont val="Tahoma"/>
            <family val="2"/>
          </rPr>
          <t xml:space="preserve">[Unit: PURE]
[Scale: Actuals]
</t>
        </r>
      </text>
    </comment>
    <comment ref="F56" authorId="1" shapeId="0">
      <text>
        <r>
          <rPr>
            <b/>
            <sz val="9"/>
            <color indexed="81"/>
            <rFont val="Tahoma"/>
            <family val="2"/>
          </rPr>
          <t xml:space="preserve">[Date Format: dd/MM/yyyy]Please double click to show the popup
</t>
        </r>
      </text>
    </comment>
    <comment ref="G56" authorId="1" shapeId="0">
      <text>
        <r>
          <rPr>
            <b/>
            <sz val="9"/>
            <color indexed="81"/>
            <rFont val="Tahoma"/>
            <family val="2"/>
          </rPr>
          <t xml:space="preserve">[Date Format: dd/MM/yyyy]Please double click to show the popup
</t>
        </r>
      </text>
    </comment>
    <comment ref="H56" authorId="1" shapeId="0">
      <text>
        <r>
          <rPr>
            <b/>
            <sz val="9"/>
            <color indexed="81"/>
            <rFont val="Tahoma"/>
            <family val="2"/>
          </rPr>
          <t xml:space="preserve">[Date Format: dd/MM/yyyy]Please double click to show the popup
</t>
        </r>
      </text>
    </comment>
    <comment ref="F57" authorId="1" shapeId="0">
      <text>
        <r>
          <rPr>
            <b/>
            <sz val="9"/>
            <color indexed="81"/>
            <rFont val="Tahoma"/>
            <family val="2"/>
          </rPr>
          <t xml:space="preserve">[Date Format: dd/MM/yyyy]Please double click to show the popup
</t>
        </r>
      </text>
    </comment>
    <comment ref="G57" authorId="1" shapeId="0">
      <text>
        <r>
          <rPr>
            <b/>
            <sz val="9"/>
            <color indexed="81"/>
            <rFont val="Tahoma"/>
            <family val="2"/>
          </rPr>
          <t xml:space="preserve">[Date Format: dd/MM/yyyy]Please double click to show the popup
</t>
        </r>
      </text>
    </comment>
    <comment ref="H57" authorId="1" shapeId="0">
      <text>
        <r>
          <rPr>
            <b/>
            <sz val="9"/>
            <color indexed="81"/>
            <rFont val="Tahoma"/>
            <family val="2"/>
          </rPr>
          <t xml:space="preserve">[Date Format: dd/MM/yyyy]Please double click to show the popup
</t>
        </r>
      </text>
    </comment>
  </commentList>
</comments>
</file>

<file path=xl/comments9.xml><?xml version="1.0" encoding="utf-8"?>
<comments xmlns="http://schemas.openxmlformats.org/spreadsheetml/2006/main">
  <authors>
    <author>arun patel</author>
    <author>user</author>
  </authors>
  <commentList>
    <comment ref="D13" authorId="0" shapeId="0">
      <text>
        <r>
          <rPr>
            <b/>
            <sz val="9"/>
            <color indexed="81"/>
            <rFont val="Tahoma"/>
            <family val="2"/>
          </rPr>
          <t xml:space="preserve">[Primary: Disbursement of export credit during the quarter]
</t>
        </r>
      </text>
    </comment>
    <comment ref="E13" authorId="0" shapeId="0">
      <text>
        <r>
          <rPr>
            <b/>
            <sz val="9"/>
            <color indexed="81"/>
            <rFont val="Tahoma"/>
            <family val="2"/>
          </rPr>
          <t xml:space="preserve">[Primary: Disbursement of export credit during the quarter]
</t>
        </r>
      </text>
    </comment>
    <comment ref="F13" authorId="1" shapeId="0">
      <text>
        <r>
          <rPr>
            <b/>
            <sz val="9"/>
            <color indexed="81"/>
            <rFont val="Tahoma"/>
            <family val="2"/>
          </rPr>
          <t xml:space="preserve">[Primary: Disbursement of export credit during the quarter]
</t>
        </r>
      </text>
    </comment>
    <comment ref="G13" authorId="0" shapeId="0">
      <text>
        <r>
          <rPr>
            <b/>
            <sz val="9"/>
            <color indexed="81"/>
            <rFont val="Tahoma"/>
            <family val="2"/>
          </rPr>
          <t xml:space="preserve">[Primary: Disbursement of export credit during the quarter]
</t>
        </r>
      </text>
    </comment>
    <comment ref="H13" authorId="0" shapeId="0">
      <text>
        <r>
          <rPr>
            <b/>
            <sz val="9"/>
            <color indexed="81"/>
            <rFont val="Tahoma"/>
            <family val="2"/>
          </rPr>
          <t xml:space="preserve">[Primary: Disbursement of export credit during the quarter]
</t>
        </r>
      </text>
    </comment>
    <comment ref="I13" authorId="0" shapeId="0">
      <text>
        <r>
          <rPr>
            <b/>
            <sz val="9"/>
            <color indexed="81"/>
            <rFont val="Tahoma"/>
            <family val="2"/>
          </rPr>
          <t xml:space="preserve">[Primary: Disbursement of export credit during the quarter]
</t>
        </r>
      </text>
    </comment>
    <comment ref="J13" authorId="0" shapeId="0">
      <text>
        <r>
          <rPr>
            <b/>
            <sz val="9"/>
            <color indexed="81"/>
            <rFont val="Tahoma"/>
            <family val="2"/>
          </rPr>
          <t xml:space="preserve">[Primary: Disbursement of export credit during the quarter]
</t>
        </r>
      </text>
    </comment>
    <comment ref="K13" authorId="1" shapeId="0">
      <text>
        <r>
          <rPr>
            <b/>
            <sz val="9"/>
            <color indexed="81"/>
            <rFont val="Tahoma"/>
            <family val="2"/>
          </rPr>
          <t xml:space="preserve">[Primary: Disbursement of export credit during the quarter]
</t>
        </r>
      </text>
    </comment>
    <comment ref="L13" authorId="1" shapeId="0">
      <text>
        <r>
          <rPr>
            <b/>
            <sz val="9"/>
            <color indexed="81"/>
            <rFont val="Tahoma"/>
            <family val="2"/>
          </rPr>
          <t xml:space="preserve">[Primary: Disbursement of export credit during the quarter]
</t>
        </r>
      </text>
    </comment>
    <comment ref="M13" authorId="0" shapeId="0">
      <text>
        <r>
          <rPr>
            <b/>
            <sz val="9"/>
            <color indexed="81"/>
            <rFont val="Tahoma"/>
            <family val="2"/>
          </rPr>
          <t xml:space="preserve">[Primary: Balance outstanding of export credit at end of the quarter]
</t>
        </r>
      </text>
    </comment>
    <comment ref="N13" authorId="0" shapeId="0">
      <text>
        <r>
          <rPr>
            <b/>
            <sz val="9"/>
            <color indexed="81"/>
            <rFont val="Tahoma"/>
            <family val="2"/>
          </rPr>
          <t xml:space="preserve">[Primary: Balance outstanding of export credit at end of the quarter]
</t>
        </r>
      </text>
    </comment>
    <comment ref="O13" authorId="1" shapeId="0">
      <text>
        <r>
          <rPr>
            <b/>
            <sz val="9"/>
            <color indexed="81"/>
            <rFont val="Tahoma"/>
            <family val="2"/>
          </rPr>
          <t xml:space="preserve">[Primary: Balance outstanding of export credit at end of the quarter]
</t>
        </r>
      </text>
    </comment>
    <comment ref="P13" authorId="0" shapeId="0">
      <text>
        <r>
          <rPr>
            <b/>
            <sz val="9"/>
            <color indexed="81"/>
            <rFont val="Tahoma"/>
            <family val="2"/>
          </rPr>
          <t xml:space="preserve">[Primary: Balance outstanding of export credit at end of the quarter]
</t>
        </r>
      </text>
    </comment>
    <comment ref="Q13" authorId="0" shapeId="0">
      <text>
        <r>
          <rPr>
            <b/>
            <sz val="9"/>
            <color indexed="81"/>
            <rFont val="Tahoma"/>
            <family val="2"/>
          </rPr>
          <t xml:space="preserve">[Primary: Balance outstanding of export credit at end of the quarter]
</t>
        </r>
      </text>
    </comment>
    <comment ref="R13" authorId="0" shapeId="0">
      <text>
        <r>
          <rPr>
            <b/>
            <sz val="9"/>
            <color indexed="81"/>
            <rFont val="Tahoma"/>
            <family val="2"/>
          </rPr>
          <t xml:space="preserve">[Primary: Balance outstanding of export credit at end of the quarter]
</t>
        </r>
      </text>
    </comment>
    <comment ref="S13" authorId="0" shapeId="0">
      <text>
        <r>
          <rPr>
            <b/>
            <sz val="9"/>
            <color indexed="81"/>
            <rFont val="Tahoma"/>
            <family val="2"/>
          </rPr>
          <t xml:space="preserve">[Primary: Balance outstanding of export credit at end of the quarter]
</t>
        </r>
      </text>
    </comment>
    <comment ref="T13" authorId="1" shapeId="0">
      <text>
        <r>
          <rPr>
            <b/>
            <sz val="9"/>
            <color indexed="81"/>
            <rFont val="Tahoma"/>
            <family val="2"/>
          </rPr>
          <t xml:space="preserve">[Primary: Balance outstanding of export credit at end of the quarter]
</t>
        </r>
      </text>
    </comment>
    <comment ref="U13" authorId="1" shapeId="0">
      <text>
        <r>
          <rPr>
            <b/>
            <sz val="9"/>
            <color indexed="81"/>
            <rFont val="Tahoma"/>
            <family val="2"/>
          </rPr>
          <t xml:space="preserve">[Primary: Balance outstanding of export credit at end of the quarter]
</t>
        </r>
      </text>
    </comment>
    <comment ref="D15" authorId="0" shapeId="0">
      <text>
        <r>
          <rPr>
            <b/>
            <sz val="9"/>
            <color indexed="81"/>
            <rFont val="Tahoma"/>
            <family val="2"/>
          </rPr>
          <t xml:space="preserve">[Primary: Disbursement of export credit in respect of gold card holders during the quarter]
</t>
        </r>
      </text>
    </comment>
    <comment ref="E15" authorId="0" shapeId="0">
      <text>
        <r>
          <rPr>
            <b/>
            <sz val="9"/>
            <color indexed="81"/>
            <rFont val="Tahoma"/>
            <family val="2"/>
          </rPr>
          <t xml:space="preserve">[Primary: Disbursement of export credit in respect of gold card holders during the quarter]
</t>
        </r>
      </text>
    </comment>
    <comment ref="F15" authorId="1" shapeId="0">
      <text>
        <r>
          <rPr>
            <b/>
            <sz val="9"/>
            <color indexed="81"/>
            <rFont val="Tahoma"/>
            <family val="2"/>
          </rPr>
          <t xml:space="preserve">[Primary: Disbursement of export credit in respect of gold card holders during the quarter]
</t>
        </r>
      </text>
    </comment>
    <comment ref="G15" authorId="0" shapeId="0">
      <text>
        <r>
          <rPr>
            <b/>
            <sz val="9"/>
            <color indexed="81"/>
            <rFont val="Tahoma"/>
            <family val="2"/>
          </rPr>
          <t xml:space="preserve">[Primary: Disbursement of export credit in respect of gold card holders during the quarter]
</t>
        </r>
      </text>
    </comment>
    <comment ref="H15" authorId="0" shapeId="0">
      <text>
        <r>
          <rPr>
            <b/>
            <sz val="9"/>
            <color indexed="81"/>
            <rFont val="Tahoma"/>
            <family val="2"/>
          </rPr>
          <t xml:space="preserve">[Primary: Disbursement of export credit in respect of gold card holders during the quarter]
</t>
        </r>
      </text>
    </comment>
    <comment ref="I15" authorId="0" shapeId="0">
      <text>
        <r>
          <rPr>
            <b/>
            <sz val="9"/>
            <color indexed="81"/>
            <rFont val="Tahoma"/>
            <family val="2"/>
          </rPr>
          <t xml:space="preserve">[Primary: Disbursement of export credit in respect of gold card holders during the quarter]
</t>
        </r>
      </text>
    </comment>
    <comment ref="J15" authorId="0" shapeId="0">
      <text>
        <r>
          <rPr>
            <b/>
            <sz val="9"/>
            <color indexed="81"/>
            <rFont val="Tahoma"/>
            <family val="2"/>
          </rPr>
          <t xml:space="preserve">[Primary: Disbursement of export credit in respect of gold card holders during the quarter]
</t>
        </r>
      </text>
    </comment>
    <comment ref="K15" authorId="1" shapeId="0">
      <text>
        <r>
          <rPr>
            <b/>
            <sz val="9"/>
            <color indexed="81"/>
            <rFont val="Tahoma"/>
            <family val="2"/>
          </rPr>
          <t xml:space="preserve">[Primary: Disbursement of export credit in respect of gold card holders during the quarter]
</t>
        </r>
      </text>
    </comment>
    <comment ref="L15" authorId="1" shapeId="0">
      <text>
        <r>
          <rPr>
            <b/>
            <sz val="9"/>
            <color indexed="81"/>
            <rFont val="Tahoma"/>
            <family val="2"/>
          </rPr>
          <t xml:space="preserve">[Primary: Disbursement of export credit in respect of gold card holders during the quarter]
</t>
        </r>
      </text>
    </comment>
    <comment ref="M15" authorId="0" shapeId="0">
      <text>
        <r>
          <rPr>
            <b/>
            <sz val="9"/>
            <color indexed="81"/>
            <rFont val="Tahoma"/>
            <family val="2"/>
          </rPr>
          <t xml:space="preserve">[Primary: Balance outstanding of export credit in respect of gold card holders at end of the quarter]
</t>
        </r>
      </text>
    </comment>
    <comment ref="N15" authorId="0" shapeId="0">
      <text>
        <r>
          <rPr>
            <b/>
            <sz val="9"/>
            <color indexed="81"/>
            <rFont val="Tahoma"/>
            <family val="2"/>
          </rPr>
          <t xml:space="preserve">[Primary: Balance outstanding of export credit in respect of gold card holders at end of the quarter]
</t>
        </r>
      </text>
    </comment>
    <comment ref="O15" authorId="1" shapeId="0">
      <text>
        <r>
          <rPr>
            <b/>
            <sz val="9"/>
            <color indexed="81"/>
            <rFont val="Tahoma"/>
            <family val="2"/>
          </rPr>
          <t xml:space="preserve">[Primary: Balance outstanding of export credit in respect of gold card holders at end of the quarter]
</t>
        </r>
      </text>
    </comment>
    <comment ref="P15" authorId="0" shapeId="0">
      <text>
        <r>
          <rPr>
            <b/>
            <sz val="9"/>
            <color indexed="81"/>
            <rFont val="Tahoma"/>
            <family val="2"/>
          </rPr>
          <t xml:space="preserve">[Primary: Balance outstanding of export credit in respect of gold card holders at end of the quarter]
</t>
        </r>
      </text>
    </comment>
    <comment ref="Q15" authorId="0" shapeId="0">
      <text>
        <r>
          <rPr>
            <b/>
            <sz val="9"/>
            <color indexed="81"/>
            <rFont val="Tahoma"/>
            <family val="2"/>
          </rPr>
          <t xml:space="preserve">[Primary: Balance outstanding of export credit in respect of gold card holders at end of the quarter]
</t>
        </r>
      </text>
    </comment>
    <comment ref="R15" authorId="0" shapeId="0">
      <text>
        <r>
          <rPr>
            <b/>
            <sz val="9"/>
            <color indexed="81"/>
            <rFont val="Tahoma"/>
            <family val="2"/>
          </rPr>
          <t xml:space="preserve">[Primary: Balance outstanding of export credit in respect of gold card holders at end of the quarter]
</t>
        </r>
      </text>
    </comment>
    <comment ref="S15" authorId="0" shapeId="0">
      <text>
        <r>
          <rPr>
            <b/>
            <sz val="9"/>
            <color indexed="81"/>
            <rFont val="Tahoma"/>
            <family val="2"/>
          </rPr>
          <t xml:space="preserve">[Primary: Balance outstanding of export credit in respect of gold card holders at end of the quarter]
</t>
        </r>
      </text>
    </comment>
    <comment ref="T15" authorId="1" shapeId="0">
      <text>
        <r>
          <rPr>
            <b/>
            <sz val="9"/>
            <color indexed="81"/>
            <rFont val="Tahoma"/>
            <family val="2"/>
          </rPr>
          <t xml:space="preserve">[Primary: Balance outstanding of export credit in respect of gold card holders at end of the quarter]
</t>
        </r>
      </text>
    </comment>
    <comment ref="U15" authorId="1" shapeId="0">
      <text>
        <r>
          <rPr>
            <b/>
            <sz val="9"/>
            <color indexed="81"/>
            <rFont val="Tahoma"/>
            <family val="2"/>
          </rPr>
          <t xml:space="preserve">[Primary: Balance outstanding of export credit in respect of gold card holders at end of the quarter]
</t>
        </r>
      </text>
    </comment>
    <comment ref="V15" authorId="1" shapeId="0">
      <text>
        <r>
          <rPr>
            <b/>
            <sz val="9"/>
            <color indexed="81"/>
            <rFont val="Tahoma"/>
            <family val="2"/>
          </rPr>
          <t xml:space="preserve">[Unit: PURE]
[Scale: Actuals]
[Primary: Number of gold cards issued]
</t>
        </r>
      </text>
    </comment>
  </commentList>
</comments>
</file>

<file path=xl/comments10.xml><?xml version="1.0" encoding="utf-8"?>
<comments xmlns="http://schemas.openxmlformats.org/spreadsheetml/2006/main">
  <authors>
    <author>arun patel</author>
    <author>Surekha Ghadigaonkar</author>
    <author>Kalyani Ghagare</author>
  </authors>
  <commentList>
    <comment ref="F9" authorId="0" shapeId="0">
      <text>
        <r>
          <rPr>
            <b/>
            <sz val="9"/>
            <color indexed="81"/>
            <rFont val="Tahoma"/>
            <family val="2"/>
          </rPr>
          <t xml:space="preserve">[Date Format: dd/MM/yyyy]Please double click to show the popup
</t>
        </r>
      </text>
    </comment>
    <comment ref="G9" authorId="0" shapeId="0">
      <text>
        <r>
          <rPr>
            <b/>
            <sz val="9"/>
            <color indexed="81"/>
            <rFont val="Tahoma"/>
            <family val="2"/>
          </rPr>
          <t xml:space="preserve">[Date Format: dd/MM/yyyy]Please double click to show the popup
</t>
        </r>
      </text>
    </comment>
    <comment ref="H9" authorId="1" shapeId="0">
      <text>
        <r>
          <rPr>
            <b/>
            <sz val="9"/>
            <color indexed="81"/>
            <rFont val="Tahoma"/>
            <family val="2"/>
          </rPr>
          <t>[Date Format: dd/MM/yyyy]Please double click to show the popup</t>
        </r>
        <r>
          <rPr>
            <sz val="9"/>
            <color indexed="81"/>
            <rFont val="Tahoma"/>
            <family val="2"/>
          </rPr>
          <t xml:space="preserve">
</t>
        </r>
      </text>
    </comment>
    <comment ref="I9" authorId="1" shapeId="0">
      <text>
        <r>
          <rPr>
            <b/>
            <sz val="9"/>
            <color indexed="81"/>
            <rFont val="Tahoma"/>
            <family val="2"/>
          </rPr>
          <t>[Date Format: dd/MM/yyyy]Please double click to show the popup</t>
        </r>
        <r>
          <rPr>
            <sz val="9"/>
            <color indexed="81"/>
            <rFont val="Tahoma"/>
            <family val="2"/>
          </rPr>
          <t xml:space="preserve">
</t>
        </r>
      </text>
    </comment>
    <comment ref="J9" authorId="1" shapeId="0">
      <text>
        <r>
          <rPr>
            <b/>
            <sz val="9"/>
            <color indexed="81"/>
            <rFont val="Tahoma"/>
            <family val="2"/>
          </rPr>
          <t>[Date Format: dd/MM/yyyy]Please double click to show the popup</t>
        </r>
        <r>
          <rPr>
            <sz val="9"/>
            <color indexed="81"/>
            <rFont val="Tahoma"/>
            <family val="2"/>
          </rPr>
          <t xml:space="preserve">
</t>
        </r>
      </text>
    </comment>
    <comment ref="K9" authorId="0" shapeId="0">
      <text>
        <r>
          <rPr>
            <b/>
            <sz val="9"/>
            <color indexed="81"/>
            <rFont val="Tahoma"/>
            <family val="2"/>
          </rPr>
          <t xml:space="preserve">[Date Format: dd/MM/yyyy]Please double click to show the popup
</t>
        </r>
      </text>
    </comment>
    <comment ref="L9" authorId="0" shapeId="0">
      <text>
        <r>
          <rPr>
            <b/>
            <sz val="9"/>
            <color indexed="81"/>
            <rFont val="Tahoma"/>
            <family val="2"/>
          </rPr>
          <t xml:space="preserve">[Date Format: dd/MM/yyyy]Please double click to show the popup
</t>
        </r>
      </text>
    </comment>
    <comment ref="N9" authorId="0" shapeId="0">
      <text>
        <r>
          <rPr>
            <b/>
            <sz val="9"/>
            <color indexed="81"/>
            <rFont val="Tahoma"/>
            <family val="2"/>
          </rPr>
          <t xml:space="preserve">[Date Format: dd/MM/yyyy]Please double click to show the popup
</t>
        </r>
      </text>
    </comment>
    <comment ref="O9" authorId="0" shapeId="0">
      <text>
        <r>
          <rPr>
            <b/>
            <sz val="9"/>
            <color indexed="81"/>
            <rFont val="Tahoma"/>
            <family val="2"/>
          </rPr>
          <t xml:space="preserve">[Date Format: dd/MM/yyyy]Please double click to show the popup
</t>
        </r>
      </text>
    </comment>
    <comment ref="P9" authorId="0" shapeId="0">
      <text>
        <r>
          <rPr>
            <b/>
            <sz val="9"/>
            <color indexed="81"/>
            <rFont val="Tahoma"/>
            <family val="2"/>
          </rPr>
          <t xml:space="preserve">[Date Format: dd/MM/yyyy]Please double click to show the popup
</t>
        </r>
      </text>
    </comment>
    <comment ref="Q9" authorId="0" shapeId="0">
      <text>
        <r>
          <rPr>
            <b/>
            <sz val="9"/>
            <color indexed="81"/>
            <rFont val="Tahoma"/>
            <family val="2"/>
          </rPr>
          <t xml:space="preserve">[Date Format: dd/MM/yyyy]Please double click to show the popup
</t>
        </r>
      </text>
    </comment>
    <comment ref="R9" authorId="0" shapeId="0">
      <text>
        <r>
          <rPr>
            <b/>
            <sz val="9"/>
            <color indexed="81"/>
            <rFont val="Tahoma"/>
            <family val="2"/>
          </rPr>
          <t xml:space="preserve">[Date Format: dd/MM/yyyy]Please double click to show the popup
</t>
        </r>
      </text>
    </comment>
    <comment ref="S9" authorId="0" shapeId="0">
      <text>
        <r>
          <rPr>
            <b/>
            <sz val="9"/>
            <color indexed="81"/>
            <rFont val="Tahoma"/>
            <family val="2"/>
          </rPr>
          <t xml:space="preserve">[Date Format: dd/MM/yyyy]Please double click to show the popup
</t>
        </r>
      </text>
    </comment>
    <comment ref="T9" authorId="0" shapeId="0">
      <text>
        <r>
          <rPr>
            <b/>
            <sz val="9"/>
            <color indexed="81"/>
            <rFont val="Tahoma"/>
            <family val="2"/>
          </rPr>
          <t xml:space="preserve">[Date Format: dd/MM/yyyy]Please double click to show the popup
</t>
        </r>
      </text>
    </comment>
    <comment ref="U9" authorId="0" shapeId="0">
      <text>
        <r>
          <rPr>
            <b/>
            <sz val="9"/>
            <color indexed="81"/>
            <rFont val="Tahoma"/>
            <family val="2"/>
          </rPr>
          <t xml:space="preserve">[Date Format: dd/MM/yyyy]Please double click to show the popup
</t>
        </r>
      </text>
    </comment>
    <comment ref="V9" authorId="0" shapeId="0">
      <text>
        <r>
          <rPr>
            <b/>
            <sz val="9"/>
            <color indexed="81"/>
            <rFont val="Tahoma"/>
            <family val="2"/>
          </rPr>
          <t xml:space="preserve">[Date Format: dd/MM/yyyy]Please double click to show the popup
</t>
        </r>
      </text>
    </comment>
    <comment ref="W9" authorId="0" shapeId="0">
      <text>
        <r>
          <rPr>
            <b/>
            <sz val="9"/>
            <color indexed="81"/>
            <rFont val="Tahoma"/>
            <family val="2"/>
          </rPr>
          <t xml:space="preserve">[Date Format: dd/MM/yyyy]Please double click to show the popup
</t>
        </r>
      </text>
    </comment>
    <comment ref="X9" authorId="0" shapeId="0">
      <text>
        <r>
          <rPr>
            <b/>
            <sz val="9"/>
            <color indexed="81"/>
            <rFont val="Tahoma"/>
            <family val="2"/>
          </rPr>
          <t xml:space="preserve">[Date Format: dd/MM/yyyy]Please double click to show the popup
</t>
        </r>
      </text>
    </comment>
    <comment ref="Y9" authorId="0" shapeId="0">
      <text>
        <r>
          <rPr>
            <b/>
            <sz val="9"/>
            <color indexed="81"/>
            <rFont val="Tahoma"/>
            <family val="2"/>
          </rPr>
          <t xml:space="preserve">[Date Format: dd/MM/yyyy]Please double click to show the popup
</t>
        </r>
      </text>
    </comment>
    <comment ref="Z9" authorId="0" shapeId="0">
      <text>
        <r>
          <rPr>
            <b/>
            <sz val="9"/>
            <color indexed="81"/>
            <rFont val="Tahoma"/>
            <family val="2"/>
          </rPr>
          <t xml:space="preserve">[Date Format: dd/MM/yyyy]Please double click to show the popup
</t>
        </r>
      </text>
    </comment>
    <comment ref="AA9" authorId="0" shapeId="0">
      <text>
        <r>
          <rPr>
            <b/>
            <sz val="9"/>
            <color indexed="81"/>
            <rFont val="Tahoma"/>
            <family val="2"/>
          </rPr>
          <t xml:space="preserve">[Date Format: dd/MM/yyyy]Please double click to show the popup
</t>
        </r>
      </text>
    </comment>
    <comment ref="AB9" authorId="0" shapeId="0">
      <text>
        <r>
          <rPr>
            <b/>
            <sz val="9"/>
            <color indexed="81"/>
            <rFont val="Tahoma"/>
            <family val="2"/>
          </rPr>
          <t xml:space="preserve">[Date Format: dd/MM/yyyy]Please double click to show the popup
</t>
        </r>
      </text>
    </comment>
    <comment ref="AC9" authorId="0" shapeId="0">
      <text>
        <r>
          <rPr>
            <b/>
            <sz val="9"/>
            <color indexed="81"/>
            <rFont val="Tahoma"/>
            <family val="2"/>
          </rPr>
          <t xml:space="preserve">[Date Format: dd/MM/yyyy]Please double click to show the popup
</t>
        </r>
      </text>
    </comment>
    <comment ref="AD9" authorId="0" shapeId="0">
      <text>
        <r>
          <rPr>
            <b/>
            <sz val="9"/>
            <color indexed="81"/>
            <rFont val="Tahoma"/>
            <family val="2"/>
          </rPr>
          <t xml:space="preserve">[Date Format: dd/MM/yyyy]Please double click to show the popup
</t>
        </r>
      </text>
    </comment>
    <comment ref="AE9" authorId="0" shapeId="0">
      <text>
        <r>
          <rPr>
            <b/>
            <sz val="9"/>
            <color indexed="81"/>
            <rFont val="Tahoma"/>
            <family val="2"/>
          </rPr>
          <t xml:space="preserve">[Date Format: dd/MM/yyyy]Please double click to show the popup
</t>
        </r>
      </text>
    </comment>
    <comment ref="AF9" authorId="1" shapeId="0">
      <text>
        <r>
          <rPr>
            <b/>
            <sz val="9"/>
            <color indexed="81"/>
            <rFont val="Tahoma"/>
            <family val="2"/>
          </rPr>
          <t>[Date Format: dd/MM/yyyy]Please double click to show the popup</t>
        </r>
        <r>
          <rPr>
            <sz val="9"/>
            <color indexed="81"/>
            <rFont val="Tahoma"/>
            <family val="2"/>
          </rPr>
          <t xml:space="preserve">
</t>
        </r>
      </text>
    </comment>
    <comment ref="AG9" authorId="1" shapeId="0">
      <text>
        <r>
          <rPr>
            <b/>
            <sz val="9"/>
            <color indexed="81"/>
            <rFont val="Tahoma"/>
            <family val="2"/>
          </rPr>
          <t>[Date Format: dd/MM/yyyy]Please double click to show the popup</t>
        </r>
        <r>
          <rPr>
            <sz val="9"/>
            <color indexed="81"/>
            <rFont val="Tahoma"/>
            <family val="2"/>
          </rPr>
          <t xml:space="preserve">
</t>
        </r>
      </text>
    </comment>
    <comment ref="AH9" authorId="1" shapeId="0">
      <text>
        <r>
          <rPr>
            <b/>
            <sz val="9"/>
            <color indexed="81"/>
            <rFont val="Tahoma"/>
            <family val="2"/>
          </rPr>
          <t>[Date Format: dd/MM/yyyy]Please double click to show the popup</t>
        </r>
      </text>
    </comment>
    <comment ref="AI9" authorId="1" shapeId="0">
      <text>
        <r>
          <rPr>
            <b/>
            <sz val="9"/>
            <color indexed="81"/>
            <rFont val="Tahoma"/>
            <family val="2"/>
          </rPr>
          <t>[Date Format: dd/MM/yyyy]Please double click to show the popup</t>
        </r>
      </text>
    </comment>
    <comment ref="F10" authorId="1" shapeId="0">
      <text>
        <r>
          <rPr>
            <b/>
            <sz val="9"/>
            <color indexed="81"/>
            <rFont val="Tahoma"/>
            <family val="2"/>
          </rPr>
          <t>[Date Format: dd/MM/yyyy]Please double click to show the popup</t>
        </r>
        <r>
          <rPr>
            <sz val="9"/>
            <color indexed="81"/>
            <rFont val="Tahoma"/>
            <family val="2"/>
          </rPr>
          <t xml:space="preserve">
</t>
        </r>
      </text>
    </comment>
    <comment ref="G10" authorId="1" shapeId="0">
      <text>
        <r>
          <rPr>
            <b/>
            <sz val="9"/>
            <color indexed="81"/>
            <rFont val="Tahoma"/>
            <family val="2"/>
          </rPr>
          <t>[Date Format: dd/MM/yyyy]Please double click to show the popup</t>
        </r>
        <r>
          <rPr>
            <sz val="9"/>
            <color indexed="81"/>
            <rFont val="Tahoma"/>
            <family val="2"/>
          </rPr>
          <t xml:space="preserve">
</t>
        </r>
      </text>
    </comment>
    <comment ref="H10" authorId="1" shapeId="0">
      <text>
        <r>
          <rPr>
            <b/>
            <sz val="9"/>
            <color indexed="81"/>
            <rFont val="Tahoma"/>
            <family val="2"/>
          </rPr>
          <t>[Date Format: dd/MM/yyyy]Please double click to show the popup</t>
        </r>
        <r>
          <rPr>
            <sz val="9"/>
            <color indexed="81"/>
            <rFont val="Tahoma"/>
            <family val="2"/>
          </rPr>
          <t xml:space="preserve">
</t>
        </r>
      </text>
    </comment>
    <comment ref="I10" authorId="1" shapeId="0">
      <text>
        <r>
          <rPr>
            <b/>
            <sz val="9"/>
            <color indexed="81"/>
            <rFont val="Tahoma"/>
            <family val="2"/>
          </rPr>
          <t>[Date Format: dd/MM/yyyy]Please double click to show the popup</t>
        </r>
      </text>
    </comment>
    <comment ref="J10" authorId="1" shapeId="0">
      <text>
        <r>
          <rPr>
            <b/>
            <sz val="9"/>
            <color indexed="81"/>
            <rFont val="Tahoma"/>
            <family val="2"/>
          </rPr>
          <t>[Date Format: dd/MM/yyyy]Please double click to show the popup</t>
        </r>
        <r>
          <rPr>
            <sz val="9"/>
            <color indexed="81"/>
            <rFont val="Tahoma"/>
            <family val="2"/>
          </rPr>
          <t xml:space="preserve">
</t>
        </r>
      </text>
    </comment>
    <comment ref="K10" authorId="0" shapeId="0">
      <text>
        <r>
          <rPr>
            <b/>
            <sz val="9"/>
            <color indexed="81"/>
            <rFont val="Tahoma"/>
            <family val="2"/>
          </rPr>
          <t xml:space="preserve">[Date Format: dd/MM/yyyy]Please double click to show the popup
</t>
        </r>
      </text>
    </comment>
    <comment ref="L10" authorId="0" shapeId="0">
      <text>
        <r>
          <rPr>
            <b/>
            <sz val="9"/>
            <color indexed="81"/>
            <rFont val="Tahoma"/>
            <family val="2"/>
          </rPr>
          <t xml:space="preserve">[Date Format: dd/MM/yyyy]Please double click to show the popup
</t>
        </r>
      </text>
    </comment>
    <comment ref="N10" authorId="0" shapeId="0">
      <text>
        <r>
          <rPr>
            <b/>
            <sz val="9"/>
            <color indexed="81"/>
            <rFont val="Tahoma"/>
            <family val="2"/>
          </rPr>
          <t xml:space="preserve">[Date Format: dd/MM/yyyy]Please double click to show the popup
</t>
        </r>
      </text>
    </comment>
    <comment ref="O10" authorId="0" shapeId="0">
      <text>
        <r>
          <rPr>
            <b/>
            <sz val="9"/>
            <color indexed="81"/>
            <rFont val="Tahoma"/>
            <family val="2"/>
          </rPr>
          <t xml:space="preserve">[Date Format: dd/MM/yyyy]Please double click to show the popup
</t>
        </r>
      </text>
    </comment>
    <comment ref="P10" authorId="0" shapeId="0">
      <text>
        <r>
          <rPr>
            <b/>
            <sz val="9"/>
            <color indexed="81"/>
            <rFont val="Tahoma"/>
            <family val="2"/>
          </rPr>
          <t xml:space="preserve">[Date Format: dd/MM/yyyy]Please double click to show the popup
</t>
        </r>
      </text>
    </comment>
    <comment ref="Q10" authorId="0" shapeId="0">
      <text>
        <r>
          <rPr>
            <b/>
            <sz val="9"/>
            <color indexed="81"/>
            <rFont val="Tahoma"/>
            <family val="2"/>
          </rPr>
          <t xml:space="preserve">[Date Format: dd/MM/yyyy]Please double click to show the popup
</t>
        </r>
      </text>
    </comment>
    <comment ref="R10" authorId="0" shapeId="0">
      <text>
        <r>
          <rPr>
            <b/>
            <sz val="9"/>
            <color indexed="81"/>
            <rFont val="Tahoma"/>
            <family val="2"/>
          </rPr>
          <t xml:space="preserve">[Date Format: dd/MM/yyyy]Please double click to show the popup
</t>
        </r>
      </text>
    </comment>
    <comment ref="S10" authorId="0" shapeId="0">
      <text>
        <r>
          <rPr>
            <b/>
            <sz val="9"/>
            <color indexed="81"/>
            <rFont val="Tahoma"/>
            <family val="2"/>
          </rPr>
          <t xml:space="preserve">[Date Format: dd/MM/yyyy]Please double click to show the popup
</t>
        </r>
      </text>
    </comment>
    <comment ref="T10" authorId="0" shapeId="0">
      <text>
        <r>
          <rPr>
            <b/>
            <sz val="9"/>
            <color indexed="81"/>
            <rFont val="Tahoma"/>
            <family val="2"/>
          </rPr>
          <t xml:space="preserve">[Date Format: dd/MM/yyyy]Please double click to show the popup
</t>
        </r>
      </text>
    </comment>
    <comment ref="U10" authorId="0" shapeId="0">
      <text>
        <r>
          <rPr>
            <b/>
            <sz val="9"/>
            <color indexed="81"/>
            <rFont val="Tahoma"/>
            <family val="2"/>
          </rPr>
          <t xml:space="preserve">[Date Format: dd/MM/yyyy]Please double click to show the popup
</t>
        </r>
      </text>
    </comment>
    <comment ref="V10" authorId="0" shapeId="0">
      <text>
        <r>
          <rPr>
            <b/>
            <sz val="9"/>
            <color indexed="81"/>
            <rFont val="Tahoma"/>
            <family val="2"/>
          </rPr>
          <t xml:space="preserve">[Date Format: dd/MM/yyyy]Please double click to show the popup
</t>
        </r>
      </text>
    </comment>
    <comment ref="W10" authorId="0" shapeId="0">
      <text>
        <r>
          <rPr>
            <b/>
            <sz val="9"/>
            <color indexed="81"/>
            <rFont val="Tahoma"/>
            <family val="2"/>
          </rPr>
          <t xml:space="preserve">[Date Format: dd/MM/yyyy]Please double click to show the popup
</t>
        </r>
      </text>
    </comment>
    <comment ref="X10" authorId="0" shapeId="0">
      <text>
        <r>
          <rPr>
            <b/>
            <sz val="9"/>
            <color indexed="81"/>
            <rFont val="Tahoma"/>
            <family val="2"/>
          </rPr>
          <t xml:space="preserve">[Date Format: dd/MM/yyyy]Please double click to show the popup
</t>
        </r>
      </text>
    </comment>
    <comment ref="Y10" authorId="0" shapeId="0">
      <text>
        <r>
          <rPr>
            <b/>
            <sz val="9"/>
            <color indexed="81"/>
            <rFont val="Tahoma"/>
            <family val="2"/>
          </rPr>
          <t xml:space="preserve">[Date Format: dd/MM/yyyy]Please double click to show the popup
</t>
        </r>
      </text>
    </comment>
    <comment ref="Z10" authorId="0" shapeId="0">
      <text>
        <r>
          <rPr>
            <b/>
            <sz val="9"/>
            <color indexed="81"/>
            <rFont val="Tahoma"/>
            <family val="2"/>
          </rPr>
          <t xml:space="preserve">[Date Format: dd/MM/yyyy]Please double click to show the popup
</t>
        </r>
      </text>
    </comment>
    <comment ref="AA10" authorId="0" shapeId="0">
      <text>
        <r>
          <rPr>
            <b/>
            <sz val="9"/>
            <color indexed="81"/>
            <rFont val="Tahoma"/>
            <family val="2"/>
          </rPr>
          <t xml:space="preserve">[Date Format: dd/MM/yyyy]Please double click to show the popup
</t>
        </r>
      </text>
    </comment>
    <comment ref="AB10" authorId="0" shapeId="0">
      <text>
        <r>
          <rPr>
            <b/>
            <sz val="9"/>
            <color indexed="81"/>
            <rFont val="Tahoma"/>
            <family val="2"/>
          </rPr>
          <t xml:space="preserve">[Date Format: dd/MM/yyyy]Please double click to show the popup
</t>
        </r>
      </text>
    </comment>
    <comment ref="AC10" authorId="0" shapeId="0">
      <text>
        <r>
          <rPr>
            <b/>
            <sz val="9"/>
            <color indexed="81"/>
            <rFont val="Tahoma"/>
            <family val="2"/>
          </rPr>
          <t xml:space="preserve">[Date Format: dd/MM/yyyy]Please double click to show the popup
</t>
        </r>
      </text>
    </comment>
    <comment ref="AD10" authorId="0" shapeId="0">
      <text>
        <r>
          <rPr>
            <b/>
            <sz val="9"/>
            <color indexed="81"/>
            <rFont val="Tahoma"/>
            <family val="2"/>
          </rPr>
          <t xml:space="preserve">[Date Format: dd/MM/yyyy]Please double click to show the popup
</t>
        </r>
      </text>
    </comment>
    <comment ref="AE10" authorId="0" shapeId="0">
      <text>
        <r>
          <rPr>
            <b/>
            <sz val="9"/>
            <color indexed="81"/>
            <rFont val="Tahoma"/>
            <family val="2"/>
          </rPr>
          <t xml:space="preserve">[Date Format: dd/MM/yyyy]Please double click to show the popup
</t>
        </r>
      </text>
    </comment>
    <comment ref="AF10" authorId="1" shapeId="0">
      <text>
        <r>
          <rPr>
            <b/>
            <sz val="9"/>
            <color indexed="81"/>
            <rFont val="Tahoma"/>
            <family val="2"/>
          </rPr>
          <t>[Date Format: dd/MM/yyyy]Please double click to show the popup</t>
        </r>
        <r>
          <rPr>
            <sz val="9"/>
            <color indexed="81"/>
            <rFont val="Tahoma"/>
            <family val="2"/>
          </rPr>
          <t xml:space="preserve">
</t>
        </r>
      </text>
    </comment>
    <comment ref="AG10" authorId="1" shapeId="0">
      <text>
        <r>
          <rPr>
            <b/>
            <sz val="9"/>
            <color indexed="81"/>
            <rFont val="Tahoma"/>
            <family val="2"/>
          </rPr>
          <t>[Date Format: dd/MM/yyyy]Please double click to show the popup</t>
        </r>
        <r>
          <rPr>
            <sz val="9"/>
            <color indexed="81"/>
            <rFont val="Tahoma"/>
            <family val="2"/>
          </rPr>
          <t xml:space="preserve">
</t>
        </r>
      </text>
    </comment>
    <comment ref="AH10" authorId="1" shapeId="0">
      <text>
        <r>
          <rPr>
            <b/>
            <sz val="9"/>
            <color indexed="81"/>
            <rFont val="Tahoma"/>
            <family val="2"/>
          </rPr>
          <t>[Date Format: dd/MM/yyyy]Please double click to show the popup</t>
        </r>
        <r>
          <rPr>
            <sz val="9"/>
            <color indexed="81"/>
            <rFont val="Tahoma"/>
            <family val="2"/>
          </rPr>
          <t xml:space="preserve">
</t>
        </r>
      </text>
    </comment>
    <comment ref="AI10" authorId="1" shapeId="0">
      <text>
        <r>
          <rPr>
            <b/>
            <sz val="9"/>
            <color indexed="81"/>
            <rFont val="Tahoma"/>
            <family val="2"/>
          </rPr>
          <t>[Date Format: dd/MM/yyyy]Please double click to show the popup</t>
        </r>
        <r>
          <rPr>
            <sz val="9"/>
            <color indexed="81"/>
            <rFont val="Tahoma"/>
            <family val="2"/>
          </rPr>
          <t xml:space="preserve">
</t>
        </r>
      </text>
    </comment>
    <comment ref="F67" authorId="0" shapeId="0">
      <text>
        <r>
          <rPr>
            <b/>
            <sz val="9"/>
            <color indexed="81"/>
            <rFont val="Tahoma"/>
            <family val="2"/>
          </rPr>
          <t xml:space="preserve">[Date Format: dd/MM/yyyy]Please double click to show the popup
</t>
        </r>
      </text>
    </comment>
    <comment ref="G67" authorId="0" shapeId="0">
      <text>
        <r>
          <rPr>
            <b/>
            <sz val="9"/>
            <color indexed="81"/>
            <rFont val="Tahoma"/>
            <family val="2"/>
          </rPr>
          <t xml:space="preserve">[Date Format: dd/MM/yyyy]Please double click to show the popup
</t>
        </r>
      </text>
    </comment>
    <comment ref="H67" authorId="0" shapeId="0">
      <text>
        <r>
          <rPr>
            <b/>
            <sz val="9"/>
            <color indexed="81"/>
            <rFont val="Tahoma"/>
            <family val="2"/>
          </rPr>
          <t xml:space="preserve">[Date Format: dd/MM/yyyy]Please double click to show the popup
</t>
        </r>
      </text>
    </comment>
    <comment ref="I67" authorId="0" shapeId="0">
      <text>
        <r>
          <rPr>
            <b/>
            <sz val="9"/>
            <color indexed="81"/>
            <rFont val="Tahoma"/>
            <family val="2"/>
          </rPr>
          <t xml:space="preserve">[Date Format: dd/MM/yyyy]Please double click to show the popup
</t>
        </r>
      </text>
    </comment>
    <comment ref="J67" authorId="0" shapeId="0">
      <text>
        <r>
          <rPr>
            <b/>
            <sz val="9"/>
            <color indexed="81"/>
            <rFont val="Tahoma"/>
            <family val="2"/>
          </rPr>
          <t xml:space="preserve">[Date Format: dd/MM/yyyy]Please double click to show the popup
</t>
        </r>
      </text>
    </comment>
    <comment ref="K67" authorId="0" shapeId="0">
      <text>
        <r>
          <rPr>
            <b/>
            <sz val="9"/>
            <color indexed="81"/>
            <rFont val="Tahoma"/>
            <family val="2"/>
          </rPr>
          <t xml:space="preserve">[Date Format: dd/MM/yyyy]Please double click to show the popup
</t>
        </r>
      </text>
    </comment>
    <comment ref="L67" authorId="2" shapeId="0">
      <text>
        <r>
          <rPr>
            <b/>
            <sz val="9"/>
            <color indexed="81"/>
            <rFont val="Tahoma"/>
            <family val="2"/>
          </rPr>
          <t>[Date Format: dd/MM/yyyy]Please double click to show the popup</t>
        </r>
        <r>
          <rPr>
            <sz val="9"/>
            <color indexed="81"/>
            <rFont val="Tahoma"/>
            <family val="2"/>
          </rPr>
          <t xml:space="preserve">
</t>
        </r>
      </text>
    </comment>
    <comment ref="M67" authorId="0" shapeId="0">
      <text>
        <r>
          <rPr>
            <b/>
            <sz val="9"/>
            <color indexed="81"/>
            <rFont val="Tahoma"/>
            <family val="2"/>
          </rPr>
          <t xml:space="preserve">[Date Format: dd/MM/yyyy]Please double click to show the popup
</t>
        </r>
      </text>
    </comment>
    <comment ref="N67" authorId="0" shapeId="0">
      <text>
        <r>
          <rPr>
            <b/>
            <sz val="9"/>
            <color indexed="81"/>
            <rFont val="Tahoma"/>
            <family val="2"/>
          </rPr>
          <t xml:space="preserve">[Date Format: dd/MM/yyyy]Please double click to show the popup
</t>
        </r>
      </text>
    </comment>
    <comment ref="O67" authorId="0" shapeId="0">
      <text>
        <r>
          <rPr>
            <b/>
            <sz val="9"/>
            <color indexed="81"/>
            <rFont val="Tahoma"/>
            <family val="2"/>
          </rPr>
          <t xml:space="preserve">[Date Format: dd/MM/yyyy]Please double click to show the popup
</t>
        </r>
      </text>
    </comment>
    <comment ref="P67" authorId="0" shapeId="0">
      <text>
        <r>
          <rPr>
            <b/>
            <sz val="9"/>
            <color indexed="81"/>
            <rFont val="Tahoma"/>
            <family val="2"/>
          </rPr>
          <t xml:space="preserve">[Date Format: dd/MM/yyyy]Please double click to show the popup
</t>
        </r>
      </text>
    </comment>
    <comment ref="Q67" authorId="0" shapeId="0">
      <text>
        <r>
          <rPr>
            <b/>
            <sz val="9"/>
            <color indexed="81"/>
            <rFont val="Tahoma"/>
            <family val="2"/>
          </rPr>
          <t xml:space="preserve">[Date Format: dd/MM/yyyy]Please double click to show the popup
</t>
        </r>
      </text>
    </comment>
    <comment ref="R67" authorId="0" shapeId="0">
      <text>
        <r>
          <rPr>
            <b/>
            <sz val="9"/>
            <color indexed="81"/>
            <rFont val="Tahoma"/>
            <family val="2"/>
          </rPr>
          <t xml:space="preserve">[Date Format: dd/MM/yyyy]Please double click to show the popup
</t>
        </r>
      </text>
    </comment>
    <comment ref="S67" authorId="0" shapeId="0">
      <text>
        <r>
          <rPr>
            <b/>
            <sz val="9"/>
            <color indexed="81"/>
            <rFont val="Tahoma"/>
            <family val="2"/>
          </rPr>
          <t xml:space="preserve">[Date Format: dd/MM/yyyy]Please double click to show the popup
</t>
        </r>
      </text>
    </comment>
    <comment ref="T67" authorId="0" shapeId="0">
      <text>
        <r>
          <rPr>
            <b/>
            <sz val="9"/>
            <color indexed="81"/>
            <rFont val="Tahoma"/>
            <family val="2"/>
          </rPr>
          <t xml:space="preserve">[Date Format: dd/MM/yyyy]Please double click to show the popup
</t>
        </r>
      </text>
    </comment>
    <comment ref="U67" authorId="0" shapeId="0">
      <text>
        <r>
          <rPr>
            <b/>
            <sz val="9"/>
            <color indexed="81"/>
            <rFont val="Tahoma"/>
            <family val="2"/>
          </rPr>
          <t xml:space="preserve">[Date Format: dd/MM/yyyy]Please double click to show the popup
</t>
        </r>
      </text>
    </comment>
    <comment ref="V67" authorId="2" shapeId="0">
      <text>
        <r>
          <rPr>
            <b/>
            <sz val="9"/>
            <color indexed="81"/>
            <rFont val="Tahoma"/>
            <family val="2"/>
          </rPr>
          <t>[Date Format: dd/MM/yyyy]Please double click to show the popup</t>
        </r>
        <r>
          <rPr>
            <sz val="9"/>
            <color indexed="81"/>
            <rFont val="Tahoma"/>
            <family val="2"/>
          </rPr>
          <t xml:space="preserve">
</t>
        </r>
      </text>
    </comment>
    <comment ref="W67" authorId="2" shapeId="0">
      <text>
        <r>
          <rPr>
            <b/>
            <sz val="9"/>
            <color indexed="81"/>
            <rFont val="Tahoma"/>
            <family val="2"/>
          </rPr>
          <t>[Date Format: dd/MM/yyyy]Please double click to show the popup</t>
        </r>
        <r>
          <rPr>
            <sz val="9"/>
            <color indexed="81"/>
            <rFont val="Tahoma"/>
            <family val="2"/>
          </rPr>
          <t xml:space="preserve">
</t>
        </r>
      </text>
    </comment>
    <comment ref="X67" authorId="2" shapeId="0">
      <text>
        <r>
          <rPr>
            <b/>
            <sz val="9"/>
            <color indexed="81"/>
            <rFont val="Tahoma"/>
            <family val="2"/>
          </rPr>
          <t>[Date Format: dd/MM/yyyy]Please double click to show the popup</t>
        </r>
        <r>
          <rPr>
            <sz val="9"/>
            <color indexed="81"/>
            <rFont val="Tahoma"/>
            <family val="2"/>
          </rPr>
          <t xml:space="preserve">
</t>
        </r>
      </text>
    </comment>
    <comment ref="Y67" authorId="0" shapeId="0">
      <text>
        <r>
          <rPr>
            <b/>
            <sz val="9"/>
            <color indexed="81"/>
            <rFont val="Tahoma"/>
            <family val="2"/>
          </rPr>
          <t xml:space="preserve">[Date Format: dd/MM/yyyy]Please double click to show the popup
</t>
        </r>
      </text>
    </comment>
    <comment ref="Z67" authorId="0" shapeId="0">
      <text>
        <r>
          <rPr>
            <b/>
            <sz val="9"/>
            <color indexed="81"/>
            <rFont val="Tahoma"/>
            <family val="2"/>
          </rPr>
          <t xml:space="preserve">[Date Format: dd/MM/yyyy]Please double click to show the popup
</t>
        </r>
      </text>
    </comment>
    <comment ref="AA67" authorId="0" shapeId="0">
      <text>
        <r>
          <rPr>
            <b/>
            <sz val="9"/>
            <color indexed="81"/>
            <rFont val="Tahoma"/>
            <family val="2"/>
          </rPr>
          <t xml:space="preserve">[Date Format: dd/MM/yyyy]Please double click to show the popup
</t>
        </r>
      </text>
    </comment>
    <comment ref="AB67" authorId="0" shapeId="0">
      <text>
        <r>
          <rPr>
            <b/>
            <sz val="9"/>
            <color indexed="81"/>
            <rFont val="Tahoma"/>
            <family val="2"/>
          </rPr>
          <t xml:space="preserve">[Date Format: dd/MM/yyyy]Please double click to show the popup
</t>
        </r>
      </text>
    </comment>
    <comment ref="AC67" authorId="0" shapeId="0">
      <text>
        <r>
          <rPr>
            <b/>
            <sz val="9"/>
            <color indexed="81"/>
            <rFont val="Tahoma"/>
            <family val="2"/>
          </rPr>
          <t xml:space="preserve">[Date Format: dd/MM/yyyy]Please double click to show the popup
</t>
        </r>
      </text>
    </comment>
    <comment ref="AD67" authorId="0" shapeId="0">
      <text>
        <r>
          <rPr>
            <b/>
            <sz val="9"/>
            <color indexed="81"/>
            <rFont val="Tahoma"/>
            <family val="2"/>
          </rPr>
          <t xml:space="preserve">[Date Format: dd/MM/yyyy]Please double click to show the popup
</t>
        </r>
      </text>
    </comment>
    <comment ref="AE67" authorId="0" shapeId="0">
      <text>
        <r>
          <rPr>
            <b/>
            <sz val="9"/>
            <color indexed="81"/>
            <rFont val="Tahoma"/>
            <family val="2"/>
          </rPr>
          <t xml:space="preserve">[Date Format: dd/MM/yyyy]Please double click to show the popup
</t>
        </r>
      </text>
    </comment>
    <comment ref="AF67" authorId="0" shapeId="0">
      <text>
        <r>
          <rPr>
            <b/>
            <sz val="9"/>
            <color indexed="81"/>
            <rFont val="Tahoma"/>
            <family val="2"/>
          </rPr>
          <t xml:space="preserve">[Date Format: dd/MM/yyyy]Please double click to show the popup
</t>
        </r>
      </text>
    </comment>
    <comment ref="AG67" authorId="0" shapeId="0">
      <text>
        <r>
          <rPr>
            <b/>
            <sz val="9"/>
            <color indexed="81"/>
            <rFont val="Tahoma"/>
            <family val="2"/>
          </rPr>
          <t xml:space="preserve">[Date Format: dd/MM/yyyy]Please double click to show the popup
</t>
        </r>
      </text>
    </comment>
    <comment ref="AH67" authorId="0" shapeId="0">
      <text>
        <r>
          <rPr>
            <b/>
            <sz val="9"/>
            <color indexed="81"/>
            <rFont val="Tahoma"/>
            <family val="2"/>
          </rPr>
          <t xml:space="preserve">[Date Format: dd/MM/yyyy]Please double click to show the popup
</t>
        </r>
      </text>
    </comment>
    <comment ref="AI67" authorId="0" shapeId="0">
      <text>
        <r>
          <rPr>
            <b/>
            <sz val="9"/>
            <color indexed="81"/>
            <rFont val="Tahoma"/>
            <family val="2"/>
          </rPr>
          <t xml:space="preserve">[Date Format: dd/MM/yyyy]Please double click to show the popup
</t>
        </r>
      </text>
    </comment>
    <comment ref="F68" authorId="0" shapeId="0">
      <text>
        <r>
          <rPr>
            <b/>
            <sz val="9"/>
            <color indexed="81"/>
            <rFont val="Tahoma"/>
            <family val="2"/>
          </rPr>
          <t xml:space="preserve">[Date Format: dd/MM/yyyy]Please double click to show the popup
</t>
        </r>
      </text>
    </comment>
    <comment ref="G68" authorId="0" shapeId="0">
      <text>
        <r>
          <rPr>
            <b/>
            <sz val="9"/>
            <color indexed="81"/>
            <rFont val="Tahoma"/>
            <family val="2"/>
          </rPr>
          <t xml:space="preserve">[Date Format: dd/MM/yyyy]Please double click to show the popup
</t>
        </r>
      </text>
    </comment>
    <comment ref="H68" authorId="0" shapeId="0">
      <text>
        <r>
          <rPr>
            <b/>
            <sz val="9"/>
            <color indexed="81"/>
            <rFont val="Tahoma"/>
            <family val="2"/>
          </rPr>
          <t xml:space="preserve">[Date Format: dd/MM/yyyy]Please double click to show the popup
</t>
        </r>
      </text>
    </comment>
    <comment ref="I68" authorId="0" shapeId="0">
      <text>
        <r>
          <rPr>
            <b/>
            <sz val="9"/>
            <color indexed="81"/>
            <rFont val="Tahoma"/>
            <family val="2"/>
          </rPr>
          <t xml:space="preserve">[Date Format: dd/MM/yyyy]Please double click to show the popup
</t>
        </r>
      </text>
    </comment>
    <comment ref="J68" authorId="0" shapeId="0">
      <text>
        <r>
          <rPr>
            <b/>
            <sz val="9"/>
            <color indexed="81"/>
            <rFont val="Tahoma"/>
            <family val="2"/>
          </rPr>
          <t xml:space="preserve">[Date Format: dd/MM/yyyy]Please double click to show the popup
</t>
        </r>
      </text>
    </comment>
    <comment ref="K68" authorId="0" shapeId="0">
      <text>
        <r>
          <rPr>
            <b/>
            <sz val="9"/>
            <color indexed="81"/>
            <rFont val="Tahoma"/>
            <family val="2"/>
          </rPr>
          <t xml:space="preserve">[Date Format: dd/MM/yyyy]Please double click to show the popup
</t>
        </r>
      </text>
    </comment>
    <comment ref="L68" authorId="2" shapeId="0">
      <text>
        <r>
          <rPr>
            <b/>
            <sz val="9"/>
            <color indexed="81"/>
            <rFont val="Tahoma"/>
            <family val="2"/>
          </rPr>
          <t>[Date Format: dd/MM/yyyy]Please double click to show the popup</t>
        </r>
        <r>
          <rPr>
            <sz val="9"/>
            <color indexed="81"/>
            <rFont val="Tahoma"/>
            <family val="2"/>
          </rPr>
          <t xml:space="preserve">
</t>
        </r>
      </text>
    </comment>
    <comment ref="M68" authorId="0" shapeId="0">
      <text>
        <r>
          <rPr>
            <b/>
            <sz val="9"/>
            <color indexed="81"/>
            <rFont val="Tahoma"/>
            <family val="2"/>
          </rPr>
          <t xml:space="preserve">[Date Format: dd/MM/yyyy]Please double click to show the popup
</t>
        </r>
      </text>
    </comment>
    <comment ref="N68" authorId="0" shapeId="0">
      <text>
        <r>
          <rPr>
            <b/>
            <sz val="9"/>
            <color indexed="81"/>
            <rFont val="Tahoma"/>
            <family val="2"/>
          </rPr>
          <t xml:space="preserve">[Date Format: dd/MM/yyyy]Please double click to show the popup
</t>
        </r>
      </text>
    </comment>
    <comment ref="O68" authorId="0" shapeId="0">
      <text>
        <r>
          <rPr>
            <b/>
            <sz val="9"/>
            <color indexed="81"/>
            <rFont val="Tahoma"/>
            <family val="2"/>
          </rPr>
          <t xml:space="preserve">[Date Format: dd/MM/yyyy]Please double click to show the popup
</t>
        </r>
      </text>
    </comment>
    <comment ref="P68" authorId="0" shapeId="0">
      <text>
        <r>
          <rPr>
            <b/>
            <sz val="9"/>
            <color indexed="81"/>
            <rFont val="Tahoma"/>
            <family val="2"/>
          </rPr>
          <t xml:space="preserve">[Date Format: dd/MM/yyyy]Please double click to show the popup
</t>
        </r>
      </text>
    </comment>
    <comment ref="Q68" authorId="0" shapeId="0">
      <text>
        <r>
          <rPr>
            <b/>
            <sz val="9"/>
            <color indexed="81"/>
            <rFont val="Tahoma"/>
            <family val="2"/>
          </rPr>
          <t xml:space="preserve">[Date Format: dd/MM/yyyy]Please double click to show the popup
</t>
        </r>
      </text>
    </comment>
    <comment ref="R68" authorId="0" shapeId="0">
      <text>
        <r>
          <rPr>
            <b/>
            <sz val="9"/>
            <color indexed="81"/>
            <rFont val="Tahoma"/>
            <family val="2"/>
          </rPr>
          <t xml:space="preserve">[Date Format: dd/MM/yyyy]Please double click to show the popup
</t>
        </r>
      </text>
    </comment>
    <comment ref="S68" authorId="0" shapeId="0">
      <text>
        <r>
          <rPr>
            <b/>
            <sz val="9"/>
            <color indexed="81"/>
            <rFont val="Tahoma"/>
            <family val="2"/>
          </rPr>
          <t xml:space="preserve">[Date Format: dd/MM/yyyy]Please double click to show the popup
</t>
        </r>
      </text>
    </comment>
    <comment ref="T68" authorId="0" shapeId="0">
      <text>
        <r>
          <rPr>
            <b/>
            <sz val="9"/>
            <color indexed="81"/>
            <rFont val="Tahoma"/>
            <family val="2"/>
          </rPr>
          <t xml:space="preserve">[Date Format: dd/MM/yyyy]Please double click to show the popup
</t>
        </r>
      </text>
    </comment>
    <comment ref="U68" authorId="0" shapeId="0">
      <text>
        <r>
          <rPr>
            <b/>
            <sz val="9"/>
            <color indexed="81"/>
            <rFont val="Tahoma"/>
            <family val="2"/>
          </rPr>
          <t xml:space="preserve">[Date Format: dd/MM/yyyy]Please double click to show the popup
</t>
        </r>
      </text>
    </comment>
    <comment ref="V68" authorId="2" shapeId="0">
      <text>
        <r>
          <rPr>
            <b/>
            <sz val="9"/>
            <color indexed="81"/>
            <rFont val="Tahoma"/>
            <family val="2"/>
          </rPr>
          <t>[Date Format: dd/MM/yyyy]Please double click to show the popup</t>
        </r>
        <r>
          <rPr>
            <sz val="9"/>
            <color indexed="81"/>
            <rFont val="Tahoma"/>
            <family val="2"/>
          </rPr>
          <t xml:space="preserve">
</t>
        </r>
      </text>
    </comment>
    <comment ref="W68" authorId="2" shapeId="0">
      <text>
        <r>
          <rPr>
            <b/>
            <sz val="9"/>
            <color indexed="81"/>
            <rFont val="Tahoma"/>
            <family val="2"/>
          </rPr>
          <t>[Date Format: dd/MM/yyyy]Please double click to show the popup</t>
        </r>
        <r>
          <rPr>
            <sz val="9"/>
            <color indexed="81"/>
            <rFont val="Tahoma"/>
            <family val="2"/>
          </rPr>
          <t xml:space="preserve">
</t>
        </r>
      </text>
    </comment>
    <comment ref="X68" authorId="2" shapeId="0">
      <text>
        <r>
          <rPr>
            <b/>
            <sz val="9"/>
            <color indexed="81"/>
            <rFont val="Tahoma"/>
            <family val="2"/>
          </rPr>
          <t>[Date Format: dd/MM/yyyy]Please double click to show the popup</t>
        </r>
        <r>
          <rPr>
            <sz val="9"/>
            <color indexed="81"/>
            <rFont val="Tahoma"/>
            <family val="2"/>
          </rPr>
          <t xml:space="preserve">
</t>
        </r>
      </text>
    </comment>
    <comment ref="Y68" authorId="0" shapeId="0">
      <text>
        <r>
          <rPr>
            <b/>
            <sz val="9"/>
            <color indexed="81"/>
            <rFont val="Tahoma"/>
            <family val="2"/>
          </rPr>
          <t xml:space="preserve">[Date Format: dd/MM/yyyy]Please double click to show the popup
</t>
        </r>
      </text>
    </comment>
    <comment ref="Z68" authorId="0" shapeId="0">
      <text>
        <r>
          <rPr>
            <b/>
            <sz val="9"/>
            <color indexed="81"/>
            <rFont val="Tahoma"/>
            <family val="2"/>
          </rPr>
          <t xml:space="preserve">[Date Format: dd/MM/yyyy]Please double click to show the popup
</t>
        </r>
      </text>
    </comment>
    <comment ref="AA68" authorId="0" shapeId="0">
      <text>
        <r>
          <rPr>
            <b/>
            <sz val="9"/>
            <color indexed="81"/>
            <rFont val="Tahoma"/>
            <family val="2"/>
          </rPr>
          <t xml:space="preserve">[Date Format: dd/MM/yyyy]Please double click to show the popup
</t>
        </r>
      </text>
    </comment>
    <comment ref="AB68" authorId="0" shapeId="0">
      <text>
        <r>
          <rPr>
            <b/>
            <sz val="9"/>
            <color indexed="81"/>
            <rFont val="Tahoma"/>
            <family val="2"/>
          </rPr>
          <t xml:space="preserve">[Date Format: dd/MM/yyyy]Please double click to show the popup
</t>
        </r>
      </text>
    </comment>
    <comment ref="AC68" authorId="0" shapeId="0">
      <text>
        <r>
          <rPr>
            <b/>
            <sz val="9"/>
            <color indexed="81"/>
            <rFont val="Tahoma"/>
            <family val="2"/>
          </rPr>
          <t xml:space="preserve">[Date Format: dd/MM/yyyy]Please double click to show the popup
</t>
        </r>
      </text>
    </comment>
    <comment ref="AD68" authorId="0" shapeId="0">
      <text>
        <r>
          <rPr>
            <b/>
            <sz val="9"/>
            <color indexed="81"/>
            <rFont val="Tahoma"/>
            <family val="2"/>
          </rPr>
          <t xml:space="preserve">[Date Format: dd/MM/yyyy]Please double click to show the popup
</t>
        </r>
      </text>
    </comment>
    <comment ref="AE68" authorId="0" shapeId="0">
      <text>
        <r>
          <rPr>
            <b/>
            <sz val="9"/>
            <color indexed="81"/>
            <rFont val="Tahoma"/>
            <family val="2"/>
          </rPr>
          <t xml:space="preserve">[Date Format: dd/MM/yyyy]Please double click to show the popup
</t>
        </r>
      </text>
    </comment>
    <comment ref="AF68" authorId="0" shapeId="0">
      <text>
        <r>
          <rPr>
            <b/>
            <sz val="9"/>
            <color indexed="81"/>
            <rFont val="Tahoma"/>
            <family val="2"/>
          </rPr>
          <t xml:space="preserve">[Date Format: dd/MM/yyyy]Please double click to show the popup
</t>
        </r>
      </text>
    </comment>
    <comment ref="AG68" authorId="0" shapeId="0">
      <text>
        <r>
          <rPr>
            <b/>
            <sz val="9"/>
            <color indexed="81"/>
            <rFont val="Tahoma"/>
            <family val="2"/>
          </rPr>
          <t xml:space="preserve">[Date Format: dd/MM/yyyy]Please double click to show the popup
</t>
        </r>
      </text>
    </comment>
    <comment ref="AH68" authorId="0" shapeId="0">
      <text>
        <r>
          <rPr>
            <b/>
            <sz val="9"/>
            <color indexed="81"/>
            <rFont val="Tahoma"/>
            <family val="2"/>
          </rPr>
          <t xml:space="preserve">[Date Format: dd/MM/yyyy]Please double click to show the popup
</t>
        </r>
      </text>
    </comment>
    <comment ref="AI68" authorId="0" shapeId="0">
      <text>
        <r>
          <rPr>
            <b/>
            <sz val="9"/>
            <color indexed="81"/>
            <rFont val="Tahoma"/>
            <family val="2"/>
          </rPr>
          <t xml:space="preserve">[Date Format: dd/MM/yyyy]Please double click to show the popup
</t>
        </r>
      </text>
    </comment>
    <comment ref="F82" authorId="0" shapeId="0">
      <text>
        <r>
          <rPr>
            <b/>
            <sz val="9"/>
            <color indexed="81"/>
            <rFont val="Tahoma"/>
            <family val="2"/>
          </rPr>
          <t xml:space="preserve">[Date Format: dd/MM/yyyy]Please double click to show the popup
</t>
        </r>
      </text>
    </comment>
    <comment ref="G82" authorId="0" shapeId="0">
      <text>
        <r>
          <rPr>
            <b/>
            <sz val="9"/>
            <color indexed="81"/>
            <rFont val="Tahoma"/>
            <family val="2"/>
          </rPr>
          <t xml:space="preserve">[Date Format: dd/MM/yyyy]Please double click to show the popup
</t>
        </r>
      </text>
    </comment>
    <comment ref="H82" authorId="0" shapeId="0">
      <text>
        <r>
          <rPr>
            <b/>
            <sz val="9"/>
            <color indexed="81"/>
            <rFont val="Tahoma"/>
            <family val="2"/>
          </rPr>
          <t xml:space="preserve">[Date Format: dd/MM/yyyy]Please double click to show the popup
</t>
        </r>
      </text>
    </comment>
    <comment ref="I82" authorId="0" shapeId="0">
      <text>
        <r>
          <rPr>
            <b/>
            <sz val="9"/>
            <color indexed="81"/>
            <rFont val="Tahoma"/>
            <family val="2"/>
          </rPr>
          <t xml:space="preserve">[Date Format: dd/MM/yyyy]Please double click to show the popup
</t>
        </r>
      </text>
    </comment>
    <comment ref="J82" authorId="0" shapeId="0">
      <text>
        <r>
          <rPr>
            <b/>
            <sz val="9"/>
            <color indexed="81"/>
            <rFont val="Tahoma"/>
            <family val="2"/>
          </rPr>
          <t xml:space="preserve">[Date Format: dd/MM/yyyy]Please double click to show the popup
</t>
        </r>
      </text>
    </comment>
    <comment ref="K82" authorId="0" shapeId="0">
      <text>
        <r>
          <rPr>
            <b/>
            <sz val="9"/>
            <color indexed="81"/>
            <rFont val="Tahoma"/>
            <family val="2"/>
          </rPr>
          <t xml:space="preserve">[Date Format: dd/MM/yyyy]Please double click to show the popup
</t>
        </r>
      </text>
    </comment>
    <comment ref="L82" authorId="2" shapeId="0">
      <text>
        <r>
          <rPr>
            <sz val="9"/>
            <color indexed="81"/>
            <rFont val="Tahoma"/>
            <family val="2"/>
          </rPr>
          <t>[Date Format: dd/MM/yyyy]Please double click to show the popup</t>
        </r>
      </text>
    </comment>
    <comment ref="M82" authorId="0" shapeId="0">
      <text>
        <r>
          <rPr>
            <b/>
            <sz val="9"/>
            <color indexed="81"/>
            <rFont val="Tahoma"/>
            <family val="2"/>
          </rPr>
          <t xml:space="preserve">[Date Format: dd/MM/yyyy]Please double click to show the popup
</t>
        </r>
      </text>
    </comment>
    <comment ref="N82" authorId="0" shapeId="0">
      <text>
        <r>
          <rPr>
            <b/>
            <sz val="9"/>
            <color indexed="81"/>
            <rFont val="Tahoma"/>
            <family val="2"/>
          </rPr>
          <t xml:space="preserve">[Date Format: dd/MM/yyyy]Please double click to show the popup
</t>
        </r>
      </text>
    </comment>
    <comment ref="O82" authorId="0" shapeId="0">
      <text>
        <r>
          <rPr>
            <b/>
            <sz val="9"/>
            <color indexed="81"/>
            <rFont val="Tahoma"/>
            <family val="2"/>
          </rPr>
          <t xml:space="preserve">[Date Format: dd/MM/yyyy]Please double click to show the popup
</t>
        </r>
      </text>
    </comment>
    <comment ref="P82" authorId="0" shapeId="0">
      <text>
        <r>
          <rPr>
            <b/>
            <sz val="9"/>
            <color indexed="81"/>
            <rFont val="Tahoma"/>
            <family val="2"/>
          </rPr>
          <t xml:space="preserve">[Date Format: dd/MM/yyyy]Please double click to show the popup
</t>
        </r>
      </text>
    </comment>
    <comment ref="Q82" authorId="0" shapeId="0">
      <text>
        <r>
          <rPr>
            <b/>
            <sz val="9"/>
            <color indexed="81"/>
            <rFont val="Tahoma"/>
            <family val="2"/>
          </rPr>
          <t xml:space="preserve">[Date Format: dd/MM/yyyy]Please double click to show the popup
</t>
        </r>
      </text>
    </comment>
    <comment ref="R82" authorId="0" shapeId="0">
      <text>
        <r>
          <rPr>
            <b/>
            <sz val="9"/>
            <color indexed="81"/>
            <rFont val="Tahoma"/>
            <family val="2"/>
          </rPr>
          <t xml:space="preserve">[Date Format: dd/MM/yyyy]Please double click to show the popup
</t>
        </r>
      </text>
    </comment>
    <comment ref="S82" authorId="0" shapeId="0">
      <text>
        <r>
          <rPr>
            <b/>
            <sz val="9"/>
            <color indexed="81"/>
            <rFont val="Tahoma"/>
            <family val="2"/>
          </rPr>
          <t xml:space="preserve">[Date Format: dd/MM/yyyy]Please double click to show the popup
</t>
        </r>
      </text>
    </comment>
    <comment ref="T82" authorId="0" shapeId="0">
      <text>
        <r>
          <rPr>
            <b/>
            <sz val="9"/>
            <color indexed="81"/>
            <rFont val="Tahoma"/>
            <family val="2"/>
          </rPr>
          <t xml:space="preserve">[Date Format: dd/MM/yyyy]Please double click to show the popup
</t>
        </r>
      </text>
    </comment>
    <comment ref="U82" authorId="0" shapeId="0">
      <text>
        <r>
          <rPr>
            <b/>
            <sz val="9"/>
            <color indexed="81"/>
            <rFont val="Tahoma"/>
            <family val="2"/>
          </rPr>
          <t xml:space="preserve">[Date Format: dd/MM/yyyy]Please double click to show the popup
</t>
        </r>
      </text>
    </comment>
    <comment ref="V82" authorId="0" shapeId="0">
      <text>
        <r>
          <rPr>
            <b/>
            <sz val="9"/>
            <color indexed="81"/>
            <rFont val="Tahoma"/>
            <family val="2"/>
          </rPr>
          <t xml:space="preserve">[Date Format: dd/MM/yyyy]Please double click to show the popup
</t>
        </r>
      </text>
    </comment>
    <comment ref="W82" authorId="0" shapeId="0">
      <text>
        <r>
          <rPr>
            <b/>
            <sz val="9"/>
            <color indexed="81"/>
            <rFont val="Tahoma"/>
            <family val="2"/>
          </rPr>
          <t xml:space="preserve">[Date Format: dd/MM/yyyy]Please double click to show the popup
</t>
        </r>
      </text>
    </comment>
    <comment ref="X82" authorId="0" shapeId="0">
      <text>
        <r>
          <rPr>
            <b/>
            <sz val="9"/>
            <color indexed="81"/>
            <rFont val="Tahoma"/>
            <family val="2"/>
          </rPr>
          <t xml:space="preserve">[Date Format: dd/MM/yyyy]Please double click to show the popup
</t>
        </r>
      </text>
    </comment>
    <comment ref="Y82" authorId="0" shapeId="0">
      <text>
        <r>
          <rPr>
            <b/>
            <sz val="9"/>
            <color indexed="81"/>
            <rFont val="Tahoma"/>
            <family val="2"/>
          </rPr>
          <t xml:space="preserve">[Date Format: dd/MM/yyyy]Please double click to show the popup
</t>
        </r>
      </text>
    </comment>
    <comment ref="Z82" authorId="0" shapeId="0">
      <text>
        <r>
          <rPr>
            <b/>
            <sz val="9"/>
            <color indexed="81"/>
            <rFont val="Tahoma"/>
            <family val="2"/>
          </rPr>
          <t xml:space="preserve">[Date Format: dd/MM/yyyy]Please double click to show the popup
</t>
        </r>
      </text>
    </comment>
    <comment ref="AA82" authorId="0" shapeId="0">
      <text>
        <r>
          <rPr>
            <b/>
            <sz val="9"/>
            <color indexed="81"/>
            <rFont val="Tahoma"/>
            <family val="2"/>
          </rPr>
          <t xml:space="preserve">[Date Format: dd/MM/yyyy]Please double click to show the popup
</t>
        </r>
      </text>
    </comment>
    <comment ref="AB82" authorId="0" shapeId="0">
      <text>
        <r>
          <rPr>
            <b/>
            <sz val="9"/>
            <color indexed="81"/>
            <rFont val="Tahoma"/>
            <family val="2"/>
          </rPr>
          <t xml:space="preserve">[Date Format: dd/MM/yyyy]Please double click to show the popup
</t>
        </r>
      </text>
    </comment>
    <comment ref="AC82" authorId="0" shapeId="0">
      <text>
        <r>
          <rPr>
            <b/>
            <sz val="9"/>
            <color indexed="81"/>
            <rFont val="Tahoma"/>
            <family val="2"/>
          </rPr>
          <t xml:space="preserve">[Date Format: dd/MM/yyyy]Please double click to show the popup
</t>
        </r>
      </text>
    </comment>
    <comment ref="AD82" authorId="0" shapeId="0">
      <text>
        <r>
          <rPr>
            <b/>
            <sz val="9"/>
            <color indexed="81"/>
            <rFont val="Tahoma"/>
            <family val="2"/>
          </rPr>
          <t xml:space="preserve">[Date Format: dd/MM/yyyy]Please double click to show the popup
</t>
        </r>
      </text>
    </comment>
    <comment ref="AE82" authorId="0" shapeId="0">
      <text>
        <r>
          <rPr>
            <b/>
            <sz val="9"/>
            <color indexed="81"/>
            <rFont val="Tahoma"/>
            <family val="2"/>
          </rPr>
          <t xml:space="preserve">[Date Format: dd/MM/yyyy]Please double click to show the popup
</t>
        </r>
      </text>
    </comment>
    <comment ref="AF82" authorId="0" shapeId="0">
      <text>
        <r>
          <rPr>
            <b/>
            <sz val="9"/>
            <color indexed="81"/>
            <rFont val="Tahoma"/>
            <family val="2"/>
          </rPr>
          <t xml:space="preserve">[Date Format: dd/MM/yyyy]Please double click to show the popup
</t>
        </r>
      </text>
    </comment>
    <comment ref="AG82" authorId="0" shapeId="0">
      <text>
        <r>
          <rPr>
            <b/>
            <sz val="9"/>
            <color indexed="81"/>
            <rFont val="Tahoma"/>
            <family val="2"/>
          </rPr>
          <t xml:space="preserve">[Date Format: dd/MM/yyyy]Please double click to show the popup
</t>
        </r>
      </text>
    </comment>
    <comment ref="AH82" authorId="0" shapeId="0">
      <text>
        <r>
          <rPr>
            <b/>
            <sz val="9"/>
            <color indexed="81"/>
            <rFont val="Tahoma"/>
            <family val="2"/>
          </rPr>
          <t xml:space="preserve">[Date Format: dd/MM/yyyy]Please double click to show the popup
</t>
        </r>
      </text>
    </comment>
    <comment ref="AI82" authorId="0" shapeId="0">
      <text>
        <r>
          <rPr>
            <b/>
            <sz val="9"/>
            <color indexed="81"/>
            <rFont val="Tahoma"/>
            <family val="2"/>
          </rPr>
          <t xml:space="preserve">[Date Format: dd/MM/yyyy]Please double click to show the popup
</t>
        </r>
      </text>
    </comment>
    <comment ref="F83" authorId="0" shapeId="0">
      <text>
        <r>
          <rPr>
            <b/>
            <sz val="9"/>
            <color indexed="81"/>
            <rFont val="Tahoma"/>
            <family val="2"/>
          </rPr>
          <t xml:space="preserve">[Date Format: dd/MM/yyyy]Please double click to show the popup
</t>
        </r>
      </text>
    </comment>
    <comment ref="G83" authorId="0" shapeId="0">
      <text>
        <r>
          <rPr>
            <b/>
            <sz val="9"/>
            <color indexed="81"/>
            <rFont val="Tahoma"/>
            <family val="2"/>
          </rPr>
          <t xml:space="preserve">[Date Format: dd/MM/yyyy]Please double click to show the popup
</t>
        </r>
      </text>
    </comment>
    <comment ref="H83" authorId="0" shapeId="0">
      <text>
        <r>
          <rPr>
            <b/>
            <sz val="9"/>
            <color indexed="81"/>
            <rFont val="Tahoma"/>
            <family val="2"/>
          </rPr>
          <t xml:space="preserve">[Date Format: dd/MM/yyyy]Please double click to show the popup
</t>
        </r>
      </text>
    </comment>
    <comment ref="I83" authorId="0" shapeId="0">
      <text>
        <r>
          <rPr>
            <b/>
            <sz val="9"/>
            <color indexed="81"/>
            <rFont val="Tahoma"/>
            <family val="2"/>
          </rPr>
          <t xml:space="preserve">[Date Format: dd/MM/yyyy]Please double click to show the popup
</t>
        </r>
      </text>
    </comment>
    <comment ref="J83" authorId="0" shapeId="0">
      <text>
        <r>
          <rPr>
            <b/>
            <sz val="9"/>
            <color indexed="81"/>
            <rFont val="Tahoma"/>
            <family val="2"/>
          </rPr>
          <t xml:space="preserve">[Date Format: dd/MM/yyyy]Please double click to show the popup
</t>
        </r>
      </text>
    </comment>
    <comment ref="K83" authorId="0" shapeId="0">
      <text>
        <r>
          <rPr>
            <b/>
            <sz val="9"/>
            <color indexed="81"/>
            <rFont val="Tahoma"/>
            <family val="2"/>
          </rPr>
          <t xml:space="preserve">[Date Format: dd/MM/yyyy]Please double click to show the popup
</t>
        </r>
      </text>
    </comment>
    <comment ref="L83" authorId="2" shapeId="0">
      <text>
        <r>
          <rPr>
            <b/>
            <sz val="9"/>
            <color indexed="81"/>
            <rFont val="Tahoma"/>
            <family val="2"/>
          </rPr>
          <t>[Date Format: dd/MM/yyyy]Please double click to show the popup</t>
        </r>
        <r>
          <rPr>
            <sz val="9"/>
            <color indexed="81"/>
            <rFont val="Tahoma"/>
            <family val="2"/>
          </rPr>
          <t xml:space="preserve">
</t>
        </r>
      </text>
    </comment>
    <comment ref="M83" authorId="0" shapeId="0">
      <text>
        <r>
          <rPr>
            <b/>
            <sz val="9"/>
            <color indexed="81"/>
            <rFont val="Tahoma"/>
            <family val="2"/>
          </rPr>
          <t xml:space="preserve">[Date Format: dd/MM/yyyy]Please double click to show the popup
</t>
        </r>
      </text>
    </comment>
    <comment ref="N83" authorId="0" shapeId="0">
      <text>
        <r>
          <rPr>
            <b/>
            <sz val="9"/>
            <color indexed="81"/>
            <rFont val="Tahoma"/>
            <family val="2"/>
          </rPr>
          <t xml:space="preserve">[Date Format: dd/MM/yyyy]Please double click to show the popup
</t>
        </r>
      </text>
    </comment>
    <comment ref="O83" authorId="0" shapeId="0">
      <text>
        <r>
          <rPr>
            <b/>
            <sz val="9"/>
            <color indexed="81"/>
            <rFont val="Tahoma"/>
            <family val="2"/>
          </rPr>
          <t xml:space="preserve">[Date Format: dd/MM/yyyy]Please double click to show the popup
</t>
        </r>
      </text>
    </comment>
    <comment ref="P83" authorId="0" shapeId="0">
      <text>
        <r>
          <rPr>
            <b/>
            <sz val="9"/>
            <color indexed="81"/>
            <rFont val="Tahoma"/>
            <family val="2"/>
          </rPr>
          <t xml:space="preserve">[Date Format: dd/MM/yyyy]Please double click to show the popup
</t>
        </r>
      </text>
    </comment>
    <comment ref="Q83" authorId="0" shapeId="0">
      <text>
        <r>
          <rPr>
            <b/>
            <sz val="9"/>
            <color indexed="81"/>
            <rFont val="Tahoma"/>
            <family val="2"/>
          </rPr>
          <t xml:space="preserve">[Date Format: dd/MM/yyyy]Please double click to show the popup
</t>
        </r>
      </text>
    </comment>
    <comment ref="R83" authorId="0" shapeId="0">
      <text>
        <r>
          <rPr>
            <b/>
            <sz val="9"/>
            <color indexed="81"/>
            <rFont val="Tahoma"/>
            <family val="2"/>
          </rPr>
          <t xml:space="preserve">[Date Format: dd/MM/yyyy]Please double click to show the popup
</t>
        </r>
      </text>
    </comment>
    <comment ref="S83" authorId="0" shapeId="0">
      <text>
        <r>
          <rPr>
            <b/>
            <sz val="9"/>
            <color indexed="81"/>
            <rFont val="Tahoma"/>
            <family val="2"/>
          </rPr>
          <t xml:space="preserve">[Date Format: dd/MM/yyyy]Please double click to show the popup
</t>
        </r>
      </text>
    </comment>
    <comment ref="T83" authorId="0" shapeId="0">
      <text>
        <r>
          <rPr>
            <b/>
            <sz val="9"/>
            <color indexed="81"/>
            <rFont val="Tahoma"/>
            <family val="2"/>
          </rPr>
          <t xml:space="preserve">[Date Format: dd/MM/yyyy]Please double click to show the popup
</t>
        </r>
      </text>
    </comment>
    <comment ref="U83" authorId="0" shapeId="0">
      <text>
        <r>
          <rPr>
            <b/>
            <sz val="9"/>
            <color indexed="81"/>
            <rFont val="Tahoma"/>
            <family val="2"/>
          </rPr>
          <t xml:space="preserve">[Date Format: dd/MM/yyyy]Please double click to show the popup
</t>
        </r>
      </text>
    </comment>
    <comment ref="V83" authorId="0" shapeId="0">
      <text>
        <r>
          <rPr>
            <b/>
            <sz val="9"/>
            <color indexed="81"/>
            <rFont val="Tahoma"/>
            <family val="2"/>
          </rPr>
          <t xml:space="preserve">[Date Format: dd/MM/yyyy]Please double click to show the popup
</t>
        </r>
      </text>
    </comment>
    <comment ref="W83" authorId="0" shapeId="0">
      <text>
        <r>
          <rPr>
            <b/>
            <sz val="9"/>
            <color indexed="81"/>
            <rFont val="Tahoma"/>
            <family val="2"/>
          </rPr>
          <t xml:space="preserve">[Date Format: dd/MM/yyyy]Please double click to show the popup
</t>
        </r>
      </text>
    </comment>
    <comment ref="X83" authorId="0" shapeId="0">
      <text>
        <r>
          <rPr>
            <b/>
            <sz val="9"/>
            <color indexed="81"/>
            <rFont val="Tahoma"/>
            <family val="2"/>
          </rPr>
          <t xml:space="preserve">[Date Format: dd/MM/yyyy]Please double click to show the popup
</t>
        </r>
      </text>
    </comment>
    <comment ref="Y83" authorId="0" shapeId="0">
      <text>
        <r>
          <rPr>
            <b/>
            <sz val="9"/>
            <color indexed="81"/>
            <rFont val="Tahoma"/>
            <family val="2"/>
          </rPr>
          <t xml:space="preserve">[Date Format: dd/MM/yyyy]Please double click to show the popup
</t>
        </r>
      </text>
    </comment>
    <comment ref="Z83" authorId="0" shapeId="0">
      <text>
        <r>
          <rPr>
            <b/>
            <sz val="9"/>
            <color indexed="81"/>
            <rFont val="Tahoma"/>
            <family val="2"/>
          </rPr>
          <t xml:space="preserve">[Date Format: dd/MM/yyyy]Please double click to show the popup
</t>
        </r>
      </text>
    </comment>
    <comment ref="AA83" authorId="0" shapeId="0">
      <text>
        <r>
          <rPr>
            <b/>
            <sz val="9"/>
            <color indexed="81"/>
            <rFont val="Tahoma"/>
            <family val="2"/>
          </rPr>
          <t xml:space="preserve">[Date Format: dd/MM/yyyy]Please double click to show the popup
</t>
        </r>
      </text>
    </comment>
    <comment ref="AB83" authorId="0" shapeId="0">
      <text>
        <r>
          <rPr>
            <b/>
            <sz val="9"/>
            <color indexed="81"/>
            <rFont val="Tahoma"/>
            <family val="2"/>
          </rPr>
          <t xml:space="preserve">[Date Format: dd/MM/yyyy]Please double click to show the popup
</t>
        </r>
      </text>
    </comment>
    <comment ref="AC83" authorId="0" shapeId="0">
      <text>
        <r>
          <rPr>
            <b/>
            <sz val="9"/>
            <color indexed="81"/>
            <rFont val="Tahoma"/>
            <family val="2"/>
          </rPr>
          <t xml:space="preserve">[Date Format: dd/MM/yyyy]Please double click to show the popup
</t>
        </r>
      </text>
    </comment>
    <comment ref="AD83" authorId="0" shapeId="0">
      <text>
        <r>
          <rPr>
            <b/>
            <sz val="9"/>
            <color indexed="81"/>
            <rFont val="Tahoma"/>
            <family val="2"/>
          </rPr>
          <t xml:space="preserve">[Date Format: dd/MM/yyyy]Please double click to show the popup
</t>
        </r>
      </text>
    </comment>
    <comment ref="AE83" authorId="0" shapeId="0">
      <text>
        <r>
          <rPr>
            <b/>
            <sz val="9"/>
            <color indexed="81"/>
            <rFont val="Tahoma"/>
            <family val="2"/>
          </rPr>
          <t xml:space="preserve">[Date Format: dd/MM/yyyy]Please double click to show the popup
</t>
        </r>
      </text>
    </comment>
    <comment ref="AF83" authorId="0" shapeId="0">
      <text>
        <r>
          <rPr>
            <b/>
            <sz val="9"/>
            <color indexed="81"/>
            <rFont val="Tahoma"/>
            <family val="2"/>
          </rPr>
          <t xml:space="preserve">[Date Format: dd/MM/yyyy]Please double click to show the popup
</t>
        </r>
      </text>
    </comment>
    <comment ref="AG83" authorId="0" shapeId="0">
      <text>
        <r>
          <rPr>
            <b/>
            <sz val="9"/>
            <color indexed="81"/>
            <rFont val="Tahoma"/>
            <family val="2"/>
          </rPr>
          <t xml:space="preserve">[Date Format: dd/MM/yyyy]Please double click to show the popup
</t>
        </r>
      </text>
    </comment>
    <comment ref="AH83" authorId="0" shapeId="0">
      <text>
        <r>
          <rPr>
            <b/>
            <sz val="9"/>
            <color indexed="81"/>
            <rFont val="Tahoma"/>
            <family val="2"/>
          </rPr>
          <t xml:space="preserve">[Date Format: dd/MM/yyyy]Please double click to show the popup
</t>
        </r>
      </text>
    </comment>
    <comment ref="AI83" authorId="0" shapeId="0">
      <text>
        <r>
          <rPr>
            <b/>
            <sz val="9"/>
            <color indexed="81"/>
            <rFont val="Tahoma"/>
            <family val="2"/>
          </rPr>
          <t xml:space="preserve">[Date Format: dd/MM/yyyy]Please double click to show the popup
</t>
        </r>
      </text>
    </comment>
    <comment ref="F98" authorId="1" shapeId="0">
      <text>
        <r>
          <rPr>
            <b/>
            <sz val="9"/>
            <color indexed="81"/>
            <rFont val="Tahoma"/>
            <family val="2"/>
          </rPr>
          <t xml:space="preserve">[Date Format: dd/MM/yyyy]Please double click to show the popup
</t>
        </r>
      </text>
    </comment>
    <comment ref="G98" authorId="1" shapeId="0">
      <text>
        <r>
          <rPr>
            <b/>
            <sz val="9"/>
            <color indexed="81"/>
            <rFont val="Tahoma"/>
            <family val="2"/>
          </rPr>
          <t xml:space="preserve">[Date Format: dd/MM/yyyy]Please double click to show the popup
</t>
        </r>
      </text>
    </comment>
    <comment ref="H98" authorId="1" shapeId="0">
      <text>
        <r>
          <rPr>
            <b/>
            <sz val="9"/>
            <color indexed="81"/>
            <rFont val="Tahoma"/>
            <family val="2"/>
          </rPr>
          <t xml:space="preserve">[Date Format: dd/MM/yyyy]Please double click to show the popup
</t>
        </r>
      </text>
    </comment>
    <comment ref="I98" authorId="1" shapeId="0">
      <text>
        <r>
          <rPr>
            <b/>
            <sz val="9"/>
            <color indexed="81"/>
            <rFont val="Tahoma"/>
            <family val="2"/>
          </rPr>
          <t xml:space="preserve">[Date Format: dd/MM/yyyy]Please double click to show the popup
</t>
        </r>
      </text>
    </comment>
    <comment ref="J98" authorId="1" shapeId="0">
      <text>
        <r>
          <rPr>
            <b/>
            <sz val="9"/>
            <color indexed="81"/>
            <rFont val="Tahoma"/>
            <family val="2"/>
          </rPr>
          <t xml:space="preserve">[Date Format: dd/MM/yyyy]Please double click to show the popup
</t>
        </r>
      </text>
    </comment>
    <comment ref="K98" authorId="1" shapeId="0">
      <text>
        <r>
          <rPr>
            <b/>
            <sz val="9"/>
            <color indexed="81"/>
            <rFont val="Tahoma"/>
            <family val="2"/>
          </rPr>
          <t xml:space="preserve">[Date Format: dd/MM/yyyy]Please double click to show the popup
</t>
        </r>
      </text>
    </comment>
    <comment ref="L98" authorId="1" shapeId="0">
      <text>
        <r>
          <rPr>
            <b/>
            <sz val="9"/>
            <color indexed="81"/>
            <rFont val="Tahoma"/>
            <family val="2"/>
          </rPr>
          <t xml:space="preserve">[Date Format: dd/MM/yyyy]Please double click to show the popup
</t>
        </r>
      </text>
    </comment>
    <comment ref="M98" authorId="1" shapeId="0">
      <text>
        <r>
          <rPr>
            <b/>
            <sz val="9"/>
            <color indexed="81"/>
            <rFont val="Tahoma"/>
            <family val="2"/>
          </rPr>
          <t xml:space="preserve">[Date Format: dd/MM/yyyy]Please double click to show the popup
</t>
        </r>
      </text>
    </comment>
    <comment ref="N98" authorId="1" shapeId="0">
      <text>
        <r>
          <rPr>
            <b/>
            <sz val="9"/>
            <color indexed="81"/>
            <rFont val="Tahoma"/>
            <family val="2"/>
          </rPr>
          <t xml:space="preserve">[Date Format: dd/MM/yyyy]Please double click to show the popup
</t>
        </r>
      </text>
    </comment>
    <comment ref="O98" authorId="1" shapeId="0">
      <text>
        <r>
          <rPr>
            <b/>
            <sz val="9"/>
            <color indexed="81"/>
            <rFont val="Tahoma"/>
            <family val="2"/>
          </rPr>
          <t xml:space="preserve">[Date Format: dd/MM/yyyy]Please double click to show the popup
</t>
        </r>
      </text>
    </comment>
    <comment ref="P98" authorId="1" shapeId="0">
      <text>
        <r>
          <rPr>
            <b/>
            <sz val="9"/>
            <color indexed="81"/>
            <rFont val="Tahoma"/>
            <family val="2"/>
          </rPr>
          <t xml:space="preserve">[Date Format: dd/MM/yyyy]Please double click to show the popup
</t>
        </r>
      </text>
    </comment>
    <comment ref="Q98" authorId="1" shapeId="0">
      <text>
        <r>
          <rPr>
            <b/>
            <sz val="9"/>
            <color indexed="81"/>
            <rFont val="Tahoma"/>
            <family val="2"/>
          </rPr>
          <t xml:space="preserve">[Date Format: dd/MM/yyyy]Please double click to show the popup
</t>
        </r>
      </text>
    </comment>
    <comment ref="R98" authorId="1" shapeId="0">
      <text>
        <r>
          <rPr>
            <b/>
            <sz val="9"/>
            <color indexed="81"/>
            <rFont val="Tahoma"/>
            <family val="2"/>
          </rPr>
          <t xml:space="preserve">[Date Format: dd/MM/yyyy]Please double click to show the popup
</t>
        </r>
      </text>
    </comment>
    <comment ref="S98" authorId="1" shapeId="0">
      <text>
        <r>
          <rPr>
            <b/>
            <sz val="9"/>
            <color indexed="81"/>
            <rFont val="Tahoma"/>
            <family val="2"/>
          </rPr>
          <t xml:space="preserve">[Date Format: dd/MM/yyyy]Please double click to show the popup
</t>
        </r>
      </text>
    </comment>
    <comment ref="T98" authorId="1" shapeId="0">
      <text>
        <r>
          <rPr>
            <b/>
            <sz val="9"/>
            <color indexed="81"/>
            <rFont val="Tahoma"/>
            <family val="2"/>
          </rPr>
          <t xml:space="preserve">[Date Format: dd/MM/yyyy]Please double click to show the popup
</t>
        </r>
      </text>
    </comment>
    <comment ref="U98" authorId="1" shapeId="0">
      <text>
        <r>
          <rPr>
            <b/>
            <sz val="9"/>
            <color indexed="81"/>
            <rFont val="Tahoma"/>
            <family val="2"/>
          </rPr>
          <t xml:space="preserve">[Date Format: dd/MM/yyyy]Please double click to show the popup
</t>
        </r>
      </text>
    </comment>
    <comment ref="V98" authorId="1" shapeId="0">
      <text>
        <r>
          <rPr>
            <b/>
            <sz val="9"/>
            <color indexed="81"/>
            <rFont val="Tahoma"/>
            <family val="2"/>
          </rPr>
          <t xml:space="preserve">[Date Format: dd/MM/yyyy]Please double click to show the popup
</t>
        </r>
      </text>
    </comment>
    <comment ref="W98" authorId="1" shapeId="0">
      <text>
        <r>
          <rPr>
            <b/>
            <sz val="9"/>
            <color indexed="81"/>
            <rFont val="Tahoma"/>
            <family val="2"/>
          </rPr>
          <t xml:space="preserve">[Date Format: dd/MM/yyyy]Please double click to show the popup
</t>
        </r>
      </text>
    </comment>
    <comment ref="X98" authorId="1" shapeId="0">
      <text>
        <r>
          <rPr>
            <b/>
            <sz val="9"/>
            <color indexed="81"/>
            <rFont val="Tahoma"/>
            <family val="2"/>
          </rPr>
          <t xml:space="preserve">[Date Format: dd/MM/yyyy]Please double click to show the popup
</t>
        </r>
      </text>
    </comment>
    <comment ref="Y98" authorId="1" shapeId="0">
      <text>
        <r>
          <rPr>
            <b/>
            <sz val="9"/>
            <color indexed="81"/>
            <rFont val="Tahoma"/>
            <family val="2"/>
          </rPr>
          <t xml:space="preserve">[Date Format: dd/MM/yyyy]Please double click to show the popup
</t>
        </r>
      </text>
    </comment>
    <comment ref="Z98" authorId="1" shapeId="0">
      <text>
        <r>
          <rPr>
            <b/>
            <sz val="9"/>
            <color indexed="81"/>
            <rFont val="Tahoma"/>
            <family val="2"/>
          </rPr>
          <t xml:space="preserve">[Date Format: dd/MM/yyyy]Please double click to show the popup
</t>
        </r>
      </text>
    </comment>
    <comment ref="AA98" authorId="1" shapeId="0">
      <text>
        <r>
          <rPr>
            <b/>
            <sz val="9"/>
            <color indexed="81"/>
            <rFont val="Tahoma"/>
            <family val="2"/>
          </rPr>
          <t xml:space="preserve">[Date Format: dd/MM/yyyy]Please double click to show the popup
</t>
        </r>
      </text>
    </comment>
    <comment ref="AB98" authorId="1" shapeId="0">
      <text>
        <r>
          <rPr>
            <b/>
            <sz val="9"/>
            <color indexed="81"/>
            <rFont val="Tahoma"/>
            <family val="2"/>
          </rPr>
          <t xml:space="preserve">[Date Format: dd/MM/yyyy]Please double click to show the popup
</t>
        </r>
      </text>
    </comment>
    <comment ref="AC98" authorId="1" shapeId="0">
      <text>
        <r>
          <rPr>
            <b/>
            <sz val="9"/>
            <color indexed="81"/>
            <rFont val="Tahoma"/>
            <family val="2"/>
          </rPr>
          <t xml:space="preserve">[Date Format: dd/MM/yyyy]Please double click to show the popup
</t>
        </r>
      </text>
    </comment>
    <comment ref="AD98" authorId="1" shapeId="0">
      <text>
        <r>
          <rPr>
            <b/>
            <sz val="9"/>
            <color indexed="81"/>
            <rFont val="Tahoma"/>
            <family val="2"/>
          </rPr>
          <t xml:space="preserve">[Date Format: dd/MM/yyyy]Please double click to show the popup
</t>
        </r>
      </text>
    </comment>
    <comment ref="AE98" authorId="1" shapeId="0">
      <text>
        <r>
          <rPr>
            <b/>
            <sz val="9"/>
            <color indexed="81"/>
            <rFont val="Tahoma"/>
            <family val="2"/>
          </rPr>
          <t xml:space="preserve">[Date Format: dd/MM/yyyy]Please double click to show the popup
</t>
        </r>
      </text>
    </comment>
    <comment ref="AF98" authorId="1" shapeId="0">
      <text>
        <r>
          <rPr>
            <b/>
            <sz val="9"/>
            <color indexed="81"/>
            <rFont val="Tahoma"/>
            <family val="2"/>
          </rPr>
          <t xml:space="preserve">[Date Format: dd/MM/yyyy]Please double click to show the popup
</t>
        </r>
      </text>
    </comment>
    <comment ref="AG98" authorId="1" shapeId="0">
      <text>
        <r>
          <rPr>
            <b/>
            <sz val="9"/>
            <color indexed="81"/>
            <rFont val="Tahoma"/>
            <family val="2"/>
          </rPr>
          <t xml:space="preserve">[Date Format: dd/MM/yyyy]Please double click to show the popup
</t>
        </r>
      </text>
    </comment>
    <comment ref="AH98" authorId="1" shapeId="0">
      <text>
        <r>
          <rPr>
            <b/>
            <sz val="9"/>
            <color indexed="81"/>
            <rFont val="Tahoma"/>
            <family val="2"/>
          </rPr>
          <t xml:space="preserve">[Date Format: dd/MM/yyyy]Please double click to show the popup
</t>
        </r>
      </text>
    </comment>
    <comment ref="AI98" authorId="1" shapeId="0">
      <text>
        <r>
          <rPr>
            <b/>
            <sz val="9"/>
            <color indexed="81"/>
            <rFont val="Tahoma"/>
            <family val="2"/>
          </rPr>
          <t xml:space="preserve">[Date Format: dd/MM/yyyy]Please double click to show the popup
</t>
        </r>
      </text>
    </comment>
    <comment ref="F99" authorId="1" shapeId="0">
      <text>
        <r>
          <rPr>
            <b/>
            <sz val="9"/>
            <color indexed="81"/>
            <rFont val="Tahoma"/>
            <family val="2"/>
          </rPr>
          <t xml:space="preserve">[Date Format: dd/MM/yyyy]Please double click to show the popup
</t>
        </r>
      </text>
    </comment>
    <comment ref="G99" authorId="1" shapeId="0">
      <text>
        <r>
          <rPr>
            <b/>
            <sz val="9"/>
            <color indexed="81"/>
            <rFont val="Tahoma"/>
            <family val="2"/>
          </rPr>
          <t xml:space="preserve">[Date Format: dd/MM/yyyy]Please double click to show the popup
</t>
        </r>
      </text>
    </comment>
    <comment ref="H99" authorId="1" shapeId="0">
      <text>
        <r>
          <rPr>
            <b/>
            <sz val="9"/>
            <color indexed="81"/>
            <rFont val="Tahoma"/>
            <family val="2"/>
          </rPr>
          <t xml:space="preserve">[Date Format: dd/MM/yyyy]Please double click to show the popup
</t>
        </r>
      </text>
    </comment>
    <comment ref="I99" authorId="1" shapeId="0">
      <text>
        <r>
          <rPr>
            <b/>
            <sz val="9"/>
            <color indexed="81"/>
            <rFont val="Tahoma"/>
            <family val="2"/>
          </rPr>
          <t xml:space="preserve">[Date Format: dd/MM/yyyy]Please double click to show the popup
</t>
        </r>
      </text>
    </comment>
    <comment ref="J99" authorId="1" shapeId="0">
      <text>
        <r>
          <rPr>
            <b/>
            <sz val="9"/>
            <color indexed="81"/>
            <rFont val="Tahoma"/>
            <family val="2"/>
          </rPr>
          <t xml:space="preserve">[Date Format: dd/MM/yyyy]Please double click to show the popup
</t>
        </r>
      </text>
    </comment>
    <comment ref="K99" authorId="1" shapeId="0">
      <text>
        <r>
          <rPr>
            <b/>
            <sz val="9"/>
            <color indexed="81"/>
            <rFont val="Tahoma"/>
            <family val="2"/>
          </rPr>
          <t xml:space="preserve">[Date Format: dd/MM/yyyy]Please double click to show the popup
</t>
        </r>
      </text>
    </comment>
    <comment ref="L99" authorId="1" shapeId="0">
      <text>
        <r>
          <rPr>
            <b/>
            <sz val="9"/>
            <color indexed="81"/>
            <rFont val="Tahoma"/>
            <family val="2"/>
          </rPr>
          <t xml:space="preserve">[Date Format: dd/MM/yyyy]Please double click to show the popup
</t>
        </r>
      </text>
    </comment>
    <comment ref="M99" authorId="1" shapeId="0">
      <text>
        <r>
          <rPr>
            <b/>
            <sz val="9"/>
            <color indexed="81"/>
            <rFont val="Tahoma"/>
            <family val="2"/>
          </rPr>
          <t xml:space="preserve">[Date Format: dd/MM/yyyy]Please double click to show the popup
</t>
        </r>
      </text>
    </comment>
    <comment ref="N99" authorId="1" shapeId="0">
      <text>
        <r>
          <rPr>
            <b/>
            <sz val="9"/>
            <color indexed="81"/>
            <rFont val="Tahoma"/>
            <family val="2"/>
          </rPr>
          <t xml:space="preserve">[Date Format: dd/MM/yyyy]Please double click to show the popup
</t>
        </r>
      </text>
    </comment>
    <comment ref="O99" authorId="1" shapeId="0">
      <text>
        <r>
          <rPr>
            <b/>
            <sz val="9"/>
            <color indexed="81"/>
            <rFont val="Tahoma"/>
            <family val="2"/>
          </rPr>
          <t xml:space="preserve">[Date Format: dd/MM/yyyy]Please double click to show the popup
</t>
        </r>
      </text>
    </comment>
    <comment ref="P99" authorId="1" shapeId="0">
      <text>
        <r>
          <rPr>
            <b/>
            <sz val="9"/>
            <color indexed="81"/>
            <rFont val="Tahoma"/>
            <family val="2"/>
          </rPr>
          <t xml:space="preserve">[Date Format: dd/MM/yyyy]Please double click to show the popup
</t>
        </r>
      </text>
    </comment>
    <comment ref="Q99" authorId="1" shapeId="0">
      <text>
        <r>
          <rPr>
            <b/>
            <sz val="9"/>
            <color indexed="81"/>
            <rFont val="Tahoma"/>
            <family val="2"/>
          </rPr>
          <t xml:space="preserve">[Date Format: dd/MM/yyyy]Please double click to show the popup
</t>
        </r>
      </text>
    </comment>
    <comment ref="R99" authorId="1" shapeId="0">
      <text>
        <r>
          <rPr>
            <b/>
            <sz val="9"/>
            <color indexed="81"/>
            <rFont val="Tahoma"/>
            <family val="2"/>
          </rPr>
          <t xml:space="preserve">[Date Format: dd/MM/yyyy]Please double click to show the popup
</t>
        </r>
      </text>
    </comment>
    <comment ref="S99" authorId="1" shapeId="0">
      <text>
        <r>
          <rPr>
            <b/>
            <sz val="9"/>
            <color indexed="81"/>
            <rFont val="Tahoma"/>
            <family val="2"/>
          </rPr>
          <t xml:space="preserve">[Date Format: dd/MM/yyyy]Please double click to show the popup
</t>
        </r>
      </text>
    </comment>
    <comment ref="T99" authorId="1" shapeId="0">
      <text>
        <r>
          <rPr>
            <b/>
            <sz val="9"/>
            <color indexed="81"/>
            <rFont val="Tahoma"/>
            <family val="2"/>
          </rPr>
          <t xml:space="preserve">[Date Format: dd/MM/yyyy]Please double click to show the popup
</t>
        </r>
      </text>
    </comment>
    <comment ref="U99" authorId="1" shapeId="0">
      <text>
        <r>
          <rPr>
            <b/>
            <sz val="9"/>
            <color indexed="81"/>
            <rFont val="Tahoma"/>
            <family val="2"/>
          </rPr>
          <t xml:space="preserve">[Date Format: dd/MM/yyyy]Please double click to show the popup
</t>
        </r>
      </text>
    </comment>
    <comment ref="V99" authorId="1" shapeId="0">
      <text>
        <r>
          <rPr>
            <b/>
            <sz val="9"/>
            <color indexed="81"/>
            <rFont val="Tahoma"/>
            <family val="2"/>
          </rPr>
          <t xml:space="preserve">[Date Format: dd/MM/yyyy]Please double click to show the popup
</t>
        </r>
      </text>
    </comment>
    <comment ref="W99" authorId="1" shapeId="0">
      <text>
        <r>
          <rPr>
            <b/>
            <sz val="9"/>
            <color indexed="81"/>
            <rFont val="Tahoma"/>
            <family val="2"/>
          </rPr>
          <t xml:space="preserve">[Date Format: dd/MM/yyyy]Please double click to show the popup
</t>
        </r>
      </text>
    </comment>
    <comment ref="X99" authorId="1" shapeId="0">
      <text>
        <r>
          <rPr>
            <b/>
            <sz val="9"/>
            <color indexed="81"/>
            <rFont val="Tahoma"/>
            <family val="2"/>
          </rPr>
          <t xml:space="preserve">[Date Format: dd/MM/yyyy]Please double click to show the popup
</t>
        </r>
      </text>
    </comment>
    <comment ref="Y99" authorId="1" shapeId="0">
      <text>
        <r>
          <rPr>
            <b/>
            <sz val="9"/>
            <color indexed="81"/>
            <rFont val="Tahoma"/>
            <family val="2"/>
          </rPr>
          <t xml:space="preserve">[Date Format: dd/MM/yyyy]Please double click to show the popup
</t>
        </r>
      </text>
    </comment>
    <comment ref="Z99" authorId="1" shapeId="0">
      <text>
        <r>
          <rPr>
            <b/>
            <sz val="9"/>
            <color indexed="81"/>
            <rFont val="Tahoma"/>
            <family val="2"/>
          </rPr>
          <t xml:space="preserve">[Date Format: dd/MM/yyyy]Please double click to show the popup
</t>
        </r>
      </text>
    </comment>
    <comment ref="AA99" authorId="1" shapeId="0">
      <text>
        <r>
          <rPr>
            <b/>
            <sz val="9"/>
            <color indexed="81"/>
            <rFont val="Tahoma"/>
            <family val="2"/>
          </rPr>
          <t xml:space="preserve">[Date Format: dd/MM/yyyy]Please double click to show the popup
</t>
        </r>
      </text>
    </comment>
    <comment ref="AB99" authorId="1" shapeId="0">
      <text>
        <r>
          <rPr>
            <b/>
            <sz val="9"/>
            <color indexed="81"/>
            <rFont val="Tahoma"/>
            <family val="2"/>
          </rPr>
          <t xml:space="preserve">[Date Format: dd/MM/yyyy]Please double click to show the popup
</t>
        </r>
      </text>
    </comment>
    <comment ref="AC99" authorId="1" shapeId="0">
      <text>
        <r>
          <rPr>
            <b/>
            <sz val="9"/>
            <color indexed="81"/>
            <rFont val="Tahoma"/>
            <family val="2"/>
          </rPr>
          <t xml:space="preserve">[Date Format: dd/MM/yyyy]Please double click to show the popup
</t>
        </r>
      </text>
    </comment>
    <comment ref="AD99" authorId="1" shapeId="0">
      <text>
        <r>
          <rPr>
            <b/>
            <sz val="9"/>
            <color indexed="81"/>
            <rFont val="Tahoma"/>
            <family val="2"/>
          </rPr>
          <t xml:space="preserve">[Date Format: dd/MM/yyyy]Please double click to show the popup
</t>
        </r>
      </text>
    </comment>
    <comment ref="AE99" authorId="1" shapeId="0">
      <text>
        <r>
          <rPr>
            <b/>
            <sz val="9"/>
            <color indexed="81"/>
            <rFont val="Tahoma"/>
            <family val="2"/>
          </rPr>
          <t xml:space="preserve">[Date Format: dd/MM/yyyy]Please double click to show the popup
</t>
        </r>
      </text>
    </comment>
    <comment ref="AF99" authorId="1" shapeId="0">
      <text>
        <r>
          <rPr>
            <b/>
            <sz val="9"/>
            <color indexed="81"/>
            <rFont val="Tahoma"/>
            <family val="2"/>
          </rPr>
          <t xml:space="preserve">[Date Format: dd/MM/yyyy]Please double click to show the popup
</t>
        </r>
      </text>
    </comment>
    <comment ref="AG99" authorId="1" shapeId="0">
      <text>
        <r>
          <rPr>
            <b/>
            <sz val="9"/>
            <color indexed="81"/>
            <rFont val="Tahoma"/>
            <family val="2"/>
          </rPr>
          <t xml:space="preserve">[Date Format: dd/MM/yyyy]Please double click to show the popup
</t>
        </r>
      </text>
    </comment>
    <comment ref="AH99" authorId="1" shapeId="0">
      <text>
        <r>
          <rPr>
            <b/>
            <sz val="9"/>
            <color indexed="81"/>
            <rFont val="Tahoma"/>
            <family val="2"/>
          </rPr>
          <t xml:space="preserve">[Date Format: dd/MM/yyyy]Please double click to show the popup
</t>
        </r>
      </text>
    </comment>
    <comment ref="AI99" authorId="1" shapeId="0">
      <text>
        <r>
          <rPr>
            <b/>
            <sz val="9"/>
            <color indexed="81"/>
            <rFont val="Tahoma"/>
            <family val="2"/>
          </rPr>
          <t xml:space="preserve">[Date Format: dd/MM/yyyy]Please double click to show the popup
</t>
        </r>
      </text>
    </comment>
    <comment ref="F110" authorId="0" shapeId="0">
      <text>
        <r>
          <rPr>
            <b/>
            <sz val="9"/>
            <color indexed="81"/>
            <rFont val="Tahoma"/>
            <family val="2"/>
          </rPr>
          <t xml:space="preserve">[Date Format: dd/MM/yyyy]Please double click to show the popup
</t>
        </r>
      </text>
    </comment>
    <comment ref="G110" authorId="0" shapeId="0">
      <text>
        <r>
          <rPr>
            <b/>
            <sz val="9"/>
            <color indexed="81"/>
            <rFont val="Tahoma"/>
            <family val="2"/>
          </rPr>
          <t xml:space="preserve">[Date Format: dd/MM/yyyy]Please double click to show the popup
</t>
        </r>
      </text>
    </comment>
    <comment ref="H110" authorId="0" shapeId="0">
      <text>
        <r>
          <rPr>
            <b/>
            <sz val="9"/>
            <color indexed="81"/>
            <rFont val="Tahoma"/>
            <family val="2"/>
          </rPr>
          <t xml:space="preserve">[Date Format: dd/MM/yyyy]Please double click to show the popup
</t>
        </r>
      </text>
    </comment>
    <comment ref="I110" authorId="0" shapeId="0">
      <text>
        <r>
          <rPr>
            <b/>
            <sz val="9"/>
            <color indexed="81"/>
            <rFont val="Tahoma"/>
            <family val="2"/>
          </rPr>
          <t xml:space="preserve">[Date Format: dd/MM/yyyy]Please double click to show the popup
</t>
        </r>
      </text>
    </comment>
    <comment ref="J110" authorId="0" shapeId="0">
      <text>
        <r>
          <rPr>
            <b/>
            <sz val="9"/>
            <color indexed="81"/>
            <rFont val="Tahoma"/>
            <family val="2"/>
          </rPr>
          <t xml:space="preserve">[Date Format: dd/MM/yyyy]Please double click to show the popup
</t>
        </r>
      </text>
    </comment>
    <comment ref="K110" authorId="0" shapeId="0">
      <text>
        <r>
          <rPr>
            <b/>
            <sz val="9"/>
            <color indexed="81"/>
            <rFont val="Tahoma"/>
            <family val="2"/>
          </rPr>
          <t xml:space="preserve">[Date Format: dd/MM/yyyy]Please double click to show the popup
</t>
        </r>
      </text>
    </comment>
    <comment ref="L110" authorId="0" shapeId="0">
      <text>
        <r>
          <rPr>
            <b/>
            <sz val="9"/>
            <color indexed="81"/>
            <rFont val="Tahoma"/>
            <family val="2"/>
          </rPr>
          <t xml:space="preserve">[Date Format: dd/MM/yyyy]Please double click to show the popup
</t>
        </r>
      </text>
    </comment>
    <comment ref="M110" authorId="0" shapeId="0">
      <text>
        <r>
          <rPr>
            <b/>
            <sz val="9"/>
            <color indexed="81"/>
            <rFont val="Tahoma"/>
            <family val="2"/>
          </rPr>
          <t xml:space="preserve">[Date Format: dd/MM/yyyy]Please double click to show the popup
</t>
        </r>
      </text>
    </comment>
    <comment ref="N110" authorId="0" shapeId="0">
      <text>
        <r>
          <rPr>
            <b/>
            <sz val="9"/>
            <color indexed="81"/>
            <rFont val="Tahoma"/>
            <family val="2"/>
          </rPr>
          <t xml:space="preserve">[Date Format: dd/MM/yyyy]Please double click to show the popup
</t>
        </r>
      </text>
    </comment>
    <comment ref="O110" authorId="0" shapeId="0">
      <text>
        <r>
          <rPr>
            <b/>
            <sz val="9"/>
            <color indexed="81"/>
            <rFont val="Tahoma"/>
            <family val="2"/>
          </rPr>
          <t xml:space="preserve">[Date Format: dd/MM/yyyy]Please double click to show the popup
</t>
        </r>
      </text>
    </comment>
    <comment ref="P110" authorId="0" shapeId="0">
      <text>
        <r>
          <rPr>
            <b/>
            <sz val="9"/>
            <color indexed="81"/>
            <rFont val="Tahoma"/>
            <family val="2"/>
          </rPr>
          <t xml:space="preserve">[Date Format: dd/MM/yyyy]Please double click to show the popup
</t>
        </r>
      </text>
    </comment>
    <comment ref="Q110" authorId="0" shapeId="0">
      <text>
        <r>
          <rPr>
            <b/>
            <sz val="9"/>
            <color indexed="81"/>
            <rFont val="Tahoma"/>
            <family val="2"/>
          </rPr>
          <t xml:space="preserve">[Date Format: dd/MM/yyyy]Please double click to show the popup
</t>
        </r>
      </text>
    </comment>
    <comment ref="R110" authorId="0" shapeId="0">
      <text>
        <r>
          <rPr>
            <b/>
            <sz val="9"/>
            <color indexed="81"/>
            <rFont val="Tahoma"/>
            <family val="2"/>
          </rPr>
          <t xml:space="preserve">[Date Format: dd/MM/yyyy]Please double click to show the popup
</t>
        </r>
      </text>
    </comment>
    <comment ref="S110" authorId="0" shapeId="0">
      <text>
        <r>
          <rPr>
            <b/>
            <sz val="9"/>
            <color indexed="81"/>
            <rFont val="Tahoma"/>
            <family val="2"/>
          </rPr>
          <t xml:space="preserve">[Date Format: dd/MM/yyyy]Please double click to show the popup
</t>
        </r>
      </text>
    </comment>
    <comment ref="T110" authorId="0" shapeId="0">
      <text>
        <r>
          <rPr>
            <b/>
            <sz val="9"/>
            <color indexed="81"/>
            <rFont val="Tahoma"/>
            <family val="2"/>
          </rPr>
          <t xml:space="preserve">[Date Format: dd/MM/yyyy]Please double click to show the popup
</t>
        </r>
      </text>
    </comment>
    <comment ref="U110" authorId="0" shapeId="0">
      <text>
        <r>
          <rPr>
            <b/>
            <sz val="9"/>
            <color indexed="81"/>
            <rFont val="Tahoma"/>
            <family val="2"/>
          </rPr>
          <t xml:space="preserve">[Date Format: dd/MM/yyyy]Please double click to show the popup
</t>
        </r>
      </text>
    </comment>
    <comment ref="V110" authorId="0" shapeId="0">
      <text>
        <r>
          <rPr>
            <b/>
            <sz val="9"/>
            <color indexed="81"/>
            <rFont val="Tahoma"/>
            <family val="2"/>
          </rPr>
          <t xml:space="preserve">[Date Format: dd/MM/yyyy]Please double click to show the popup
</t>
        </r>
      </text>
    </comment>
    <comment ref="W110" authorId="0" shapeId="0">
      <text>
        <r>
          <rPr>
            <b/>
            <sz val="9"/>
            <color indexed="81"/>
            <rFont val="Tahoma"/>
            <family val="2"/>
          </rPr>
          <t xml:space="preserve">[Date Format: dd/MM/yyyy]Please double click to show the popup
</t>
        </r>
      </text>
    </comment>
    <comment ref="X110" authorId="0" shapeId="0">
      <text>
        <r>
          <rPr>
            <b/>
            <sz val="9"/>
            <color indexed="81"/>
            <rFont val="Tahoma"/>
            <family val="2"/>
          </rPr>
          <t xml:space="preserve">[Date Format: dd/MM/yyyy]Please double click to show the popup
</t>
        </r>
      </text>
    </comment>
    <comment ref="Y110" authorId="0" shapeId="0">
      <text>
        <r>
          <rPr>
            <b/>
            <sz val="9"/>
            <color indexed="81"/>
            <rFont val="Tahoma"/>
            <family val="2"/>
          </rPr>
          <t xml:space="preserve">[Date Format: dd/MM/yyyy]Please double click to show the popup
</t>
        </r>
      </text>
    </comment>
    <comment ref="Z110" authorId="0" shapeId="0">
      <text>
        <r>
          <rPr>
            <b/>
            <sz val="9"/>
            <color indexed="81"/>
            <rFont val="Tahoma"/>
            <family val="2"/>
          </rPr>
          <t xml:space="preserve">[Date Format: dd/MM/yyyy]Please double click to show the popup
</t>
        </r>
      </text>
    </comment>
    <comment ref="AA110" authorId="0" shapeId="0">
      <text>
        <r>
          <rPr>
            <b/>
            <sz val="9"/>
            <color indexed="81"/>
            <rFont val="Tahoma"/>
            <family val="2"/>
          </rPr>
          <t xml:space="preserve">[Date Format: dd/MM/yyyy]Please double click to show the popup
</t>
        </r>
      </text>
    </comment>
    <comment ref="AB110" authorId="0" shapeId="0">
      <text>
        <r>
          <rPr>
            <b/>
            <sz val="9"/>
            <color indexed="81"/>
            <rFont val="Tahoma"/>
            <family val="2"/>
          </rPr>
          <t xml:space="preserve">[Date Format: dd/MM/yyyy]Please double click to show the popup
</t>
        </r>
      </text>
    </comment>
    <comment ref="AC110" authorId="0" shapeId="0">
      <text>
        <r>
          <rPr>
            <b/>
            <sz val="9"/>
            <color indexed="81"/>
            <rFont val="Tahoma"/>
            <family val="2"/>
          </rPr>
          <t xml:space="preserve">[Date Format: dd/MM/yyyy]Please double click to show the popup
</t>
        </r>
      </text>
    </comment>
    <comment ref="AD110" authorId="0" shapeId="0">
      <text>
        <r>
          <rPr>
            <b/>
            <sz val="9"/>
            <color indexed="81"/>
            <rFont val="Tahoma"/>
            <family val="2"/>
          </rPr>
          <t xml:space="preserve">[Date Format: dd/MM/yyyy]Please double click to show the popup
</t>
        </r>
      </text>
    </comment>
    <comment ref="AE110" authorId="0" shapeId="0">
      <text>
        <r>
          <rPr>
            <b/>
            <sz val="9"/>
            <color indexed="81"/>
            <rFont val="Tahoma"/>
            <family val="2"/>
          </rPr>
          <t xml:space="preserve">[Date Format: dd/MM/yyyy]Please double click to show the popup
</t>
        </r>
      </text>
    </comment>
    <comment ref="AF110" authorId="0" shapeId="0">
      <text>
        <r>
          <rPr>
            <b/>
            <sz val="9"/>
            <color indexed="81"/>
            <rFont val="Tahoma"/>
            <family val="2"/>
          </rPr>
          <t xml:space="preserve">[Date Format: dd/MM/yyyy]Please double click to show the popup
</t>
        </r>
      </text>
    </comment>
    <comment ref="AG110" authorId="0" shapeId="0">
      <text>
        <r>
          <rPr>
            <b/>
            <sz val="9"/>
            <color indexed="81"/>
            <rFont val="Tahoma"/>
            <family val="2"/>
          </rPr>
          <t xml:space="preserve">[Date Format: dd/MM/yyyy]Please double click to show the popup
</t>
        </r>
      </text>
    </comment>
    <comment ref="AH110" authorId="0" shapeId="0">
      <text>
        <r>
          <rPr>
            <b/>
            <sz val="9"/>
            <color indexed="81"/>
            <rFont val="Tahoma"/>
            <family val="2"/>
          </rPr>
          <t xml:space="preserve">[Date Format: dd/MM/yyyy]Please double click to show the popup
</t>
        </r>
      </text>
    </comment>
    <comment ref="AI110" authorId="0" shapeId="0">
      <text>
        <r>
          <rPr>
            <b/>
            <sz val="9"/>
            <color indexed="81"/>
            <rFont val="Tahoma"/>
            <family val="2"/>
          </rPr>
          <t xml:space="preserve">[Date Format: dd/MM/yyyy]Please double click to show the popup
</t>
        </r>
      </text>
    </comment>
    <comment ref="F111" authorId="0" shapeId="0">
      <text>
        <r>
          <rPr>
            <b/>
            <sz val="9"/>
            <color indexed="81"/>
            <rFont val="Tahoma"/>
            <family val="2"/>
          </rPr>
          <t xml:space="preserve">[Date Format: dd/MM/yyyy]Please double click to show the popup
</t>
        </r>
      </text>
    </comment>
    <comment ref="G111" authorId="0" shapeId="0">
      <text>
        <r>
          <rPr>
            <b/>
            <sz val="9"/>
            <color indexed="81"/>
            <rFont val="Tahoma"/>
            <family val="2"/>
          </rPr>
          <t xml:space="preserve">[Date Format: dd/MM/yyyy]Please double click to show the popup
</t>
        </r>
      </text>
    </comment>
    <comment ref="H111" authorId="0" shapeId="0">
      <text>
        <r>
          <rPr>
            <b/>
            <sz val="9"/>
            <color indexed="81"/>
            <rFont val="Tahoma"/>
            <family val="2"/>
          </rPr>
          <t xml:space="preserve">[Date Format: dd/MM/yyyy]Please double click to show the popup
</t>
        </r>
      </text>
    </comment>
    <comment ref="I111" authorId="0" shapeId="0">
      <text>
        <r>
          <rPr>
            <b/>
            <sz val="9"/>
            <color indexed="81"/>
            <rFont val="Tahoma"/>
            <family val="2"/>
          </rPr>
          <t xml:space="preserve">[Date Format: dd/MM/yyyy]Please double click to show the popup
</t>
        </r>
      </text>
    </comment>
    <comment ref="J111" authorId="0" shapeId="0">
      <text>
        <r>
          <rPr>
            <b/>
            <sz val="9"/>
            <color indexed="81"/>
            <rFont val="Tahoma"/>
            <family val="2"/>
          </rPr>
          <t xml:space="preserve">[Date Format: dd/MM/yyyy]Please double click to show the popup
</t>
        </r>
      </text>
    </comment>
    <comment ref="K111" authorId="0" shapeId="0">
      <text>
        <r>
          <rPr>
            <b/>
            <sz val="9"/>
            <color indexed="81"/>
            <rFont val="Tahoma"/>
            <family val="2"/>
          </rPr>
          <t xml:space="preserve">[Date Format: dd/MM/yyyy]Please double click to show the popup
</t>
        </r>
      </text>
    </comment>
    <comment ref="L111" authorId="0" shapeId="0">
      <text>
        <r>
          <rPr>
            <b/>
            <sz val="9"/>
            <color indexed="81"/>
            <rFont val="Tahoma"/>
            <family val="2"/>
          </rPr>
          <t xml:space="preserve">[Date Format: dd/MM/yyyy]Please double click to show the popup
</t>
        </r>
      </text>
    </comment>
    <comment ref="M111" authorId="0" shapeId="0">
      <text>
        <r>
          <rPr>
            <b/>
            <sz val="9"/>
            <color indexed="81"/>
            <rFont val="Tahoma"/>
            <family val="2"/>
          </rPr>
          <t xml:space="preserve">[Date Format: dd/MM/yyyy]Please double click to show the popup
</t>
        </r>
      </text>
    </comment>
    <comment ref="N111" authorId="0" shapeId="0">
      <text>
        <r>
          <rPr>
            <b/>
            <sz val="9"/>
            <color indexed="81"/>
            <rFont val="Tahoma"/>
            <family val="2"/>
          </rPr>
          <t xml:space="preserve">[Date Format: dd/MM/yyyy]Please double click to show the popup
</t>
        </r>
      </text>
    </comment>
    <comment ref="O111" authorId="0" shapeId="0">
      <text>
        <r>
          <rPr>
            <b/>
            <sz val="9"/>
            <color indexed="81"/>
            <rFont val="Tahoma"/>
            <family val="2"/>
          </rPr>
          <t xml:space="preserve">[Date Format: dd/MM/yyyy]Please double click to show the popup
</t>
        </r>
      </text>
    </comment>
    <comment ref="P111" authorId="0" shapeId="0">
      <text>
        <r>
          <rPr>
            <b/>
            <sz val="9"/>
            <color indexed="81"/>
            <rFont val="Tahoma"/>
            <family val="2"/>
          </rPr>
          <t xml:space="preserve">[Date Format: dd/MM/yyyy]Please double click to show the popup
</t>
        </r>
      </text>
    </comment>
    <comment ref="Q111" authorId="0" shapeId="0">
      <text>
        <r>
          <rPr>
            <b/>
            <sz val="9"/>
            <color indexed="81"/>
            <rFont val="Tahoma"/>
            <family val="2"/>
          </rPr>
          <t xml:space="preserve">[Date Format: dd/MM/yyyy]Please double click to show the popup
</t>
        </r>
      </text>
    </comment>
    <comment ref="R111" authorId="0" shapeId="0">
      <text>
        <r>
          <rPr>
            <b/>
            <sz val="9"/>
            <color indexed="81"/>
            <rFont val="Tahoma"/>
            <family val="2"/>
          </rPr>
          <t xml:space="preserve">[Date Format: dd/MM/yyyy]Please double click to show the popup
</t>
        </r>
      </text>
    </comment>
    <comment ref="S111" authorId="0" shapeId="0">
      <text>
        <r>
          <rPr>
            <b/>
            <sz val="9"/>
            <color indexed="81"/>
            <rFont val="Tahoma"/>
            <family val="2"/>
          </rPr>
          <t xml:space="preserve">[Date Format: dd/MM/yyyy]Please double click to show the popup
</t>
        </r>
      </text>
    </comment>
    <comment ref="T111" authorId="0" shapeId="0">
      <text>
        <r>
          <rPr>
            <b/>
            <sz val="9"/>
            <color indexed="81"/>
            <rFont val="Tahoma"/>
            <family val="2"/>
          </rPr>
          <t xml:space="preserve">[Date Format: dd/MM/yyyy]Please double click to show the popup
</t>
        </r>
      </text>
    </comment>
    <comment ref="U111" authorId="0" shapeId="0">
      <text>
        <r>
          <rPr>
            <b/>
            <sz val="9"/>
            <color indexed="81"/>
            <rFont val="Tahoma"/>
            <family val="2"/>
          </rPr>
          <t xml:space="preserve">[Date Format: dd/MM/yyyy]Please double click to show the popup
</t>
        </r>
      </text>
    </comment>
    <comment ref="V111" authorId="0" shapeId="0">
      <text>
        <r>
          <rPr>
            <b/>
            <sz val="9"/>
            <color indexed="81"/>
            <rFont val="Tahoma"/>
            <family val="2"/>
          </rPr>
          <t xml:space="preserve">[Date Format: dd/MM/yyyy]Please double click to show the popup
</t>
        </r>
      </text>
    </comment>
    <comment ref="W111" authorId="0" shapeId="0">
      <text>
        <r>
          <rPr>
            <b/>
            <sz val="9"/>
            <color indexed="81"/>
            <rFont val="Tahoma"/>
            <family val="2"/>
          </rPr>
          <t xml:space="preserve">[Date Format: dd/MM/yyyy]Please double click to show the popup
</t>
        </r>
      </text>
    </comment>
    <comment ref="X111" authorId="0" shapeId="0">
      <text>
        <r>
          <rPr>
            <b/>
            <sz val="9"/>
            <color indexed="81"/>
            <rFont val="Tahoma"/>
            <family val="2"/>
          </rPr>
          <t xml:space="preserve">[Date Format: dd/MM/yyyy]Please double click to show the popup
</t>
        </r>
      </text>
    </comment>
    <comment ref="Y111" authorId="0" shapeId="0">
      <text>
        <r>
          <rPr>
            <b/>
            <sz val="9"/>
            <color indexed="81"/>
            <rFont val="Tahoma"/>
            <family val="2"/>
          </rPr>
          <t xml:space="preserve">[Date Format: dd/MM/yyyy]Please double click to show the popup
</t>
        </r>
      </text>
    </comment>
    <comment ref="Z111" authorId="0" shapeId="0">
      <text>
        <r>
          <rPr>
            <b/>
            <sz val="9"/>
            <color indexed="81"/>
            <rFont val="Tahoma"/>
            <family val="2"/>
          </rPr>
          <t xml:space="preserve">[Date Format: dd/MM/yyyy]Please double click to show the popup
</t>
        </r>
      </text>
    </comment>
    <comment ref="AA111" authorId="0" shapeId="0">
      <text>
        <r>
          <rPr>
            <b/>
            <sz val="9"/>
            <color indexed="81"/>
            <rFont val="Tahoma"/>
            <family val="2"/>
          </rPr>
          <t xml:space="preserve">[Date Format: dd/MM/yyyy]Please double click to show the popup
</t>
        </r>
      </text>
    </comment>
    <comment ref="AB111" authorId="0" shapeId="0">
      <text>
        <r>
          <rPr>
            <b/>
            <sz val="9"/>
            <color indexed="81"/>
            <rFont val="Tahoma"/>
            <family val="2"/>
          </rPr>
          <t xml:space="preserve">[Date Format: dd/MM/yyyy]Please double click to show the popup
</t>
        </r>
      </text>
    </comment>
    <comment ref="AC111" authorId="0" shapeId="0">
      <text>
        <r>
          <rPr>
            <b/>
            <sz val="9"/>
            <color indexed="81"/>
            <rFont val="Tahoma"/>
            <family val="2"/>
          </rPr>
          <t xml:space="preserve">[Date Format: dd/MM/yyyy]Please double click to show the popup
</t>
        </r>
      </text>
    </comment>
    <comment ref="AD111" authorId="0" shapeId="0">
      <text>
        <r>
          <rPr>
            <b/>
            <sz val="9"/>
            <color indexed="81"/>
            <rFont val="Tahoma"/>
            <family val="2"/>
          </rPr>
          <t xml:space="preserve">[Date Format: dd/MM/yyyy]Please double click to show the popup
</t>
        </r>
      </text>
    </comment>
    <comment ref="AE111" authorId="0" shapeId="0">
      <text>
        <r>
          <rPr>
            <b/>
            <sz val="9"/>
            <color indexed="81"/>
            <rFont val="Tahoma"/>
            <family val="2"/>
          </rPr>
          <t xml:space="preserve">[Date Format: dd/MM/yyyy]Please double click to show the popup
</t>
        </r>
      </text>
    </comment>
    <comment ref="AF111" authorId="0" shapeId="0">
      <text>
        <r>
          <rPr>
            <b/>
            <sz val="9"/>
            <color indexed="81"/>
            <rFont val="Tahoma"/>
            <family val="2"/>
          </rPr>
          <t xml:space="preserve">[Date Format: dd/MM/yyyy]Please double click to show the popup
</t>
        </r>
      </text>
    </comment>
    <comment ref="AG111" authorId="0" shapeId="0">
      <text>
        <r>
          <rPr>
            <b/>
            <sz val="9"/>
            <color indexed="81"/>
            <rFont val="Tahoma"/>
            <family val="2"/>
          </rPr>
          <t xml:space="preserve">[Date Format: dd/MM/yyyy]Please double click to show the popup
</t>
        </r>
      </text>
    </comment>
    <comment ref="AH111" authorId="0" shapeId="0">
      <text>
        <r>
          <rPr>
            <b/>
            <sz val="9"/>
            <color indexed="81"/>
            <rFont val="Tahoma"/>
            <family val="2"/>
          </rPr>
          <t xml:space="preserve">[Date Format: dd/MM/yyyy]Please double click to show the popup
</t>
        </r>
      </text>
    </comment>
    <comment ref="AI111" authorId="0" shapeId="0">
      <text>
        <r>
          <rPr>
            <b/>
            <sz val="9"/>
            <color indexed="81"/>
            <rFont val="Tahoma"/>
            <family val="2"/>
          </rPr>
          <t xml:space="preserve">[Date Format: dd/MM/yyyy]Please double click to show the popup
</t>
        </r>
      </text>
    </comment>
    <comment ref="F141" authorId="0" shapeId="0">
      <text>
        <r>
          <rPr>
            <b/>
            <sz val="9"/>
            <color indexed="81"/>
            <rFont val="Tahoma"/>
            <family val="2"/>
          </rPr>
          <t xml:space="preserve">[Date Format: dd/MM/yyyy]Please double click to show the popup
</t>
        </r>
      </text>
    </comment>
    <comment ref="G141" authorId="0" shapeId="0">
      <text>
        <r>
          <rPr>
            <b/>
            <sz val="9"/>
            <color indexed="81"/>
            <rFont val="Tahoma"/>
            <family val="2"/>
          </rPr>
          <t xml:space="preserve">[Date Format: dd/MM/yyyy]Please double click to show the popup
</t>
        </r>
      </text>
    </comment>
    <comment ref="H141" authorId="0" shapeId="0">
      <text>
        <r>
          <rPr>
            <b/>
            <sz val="9"/>
            <color indexed="81"/>
            <rFont val="Tahoma"/>
            <family val="2"/>
          </rPr>
          <t xml:space="preserve">[Date Format: dd/MM/yyyy]Please double click to show the popup
</t>
        </r>
      </text>
    </comment>
    <comment ref="I141" authorId="0" shapeId="0">
      <text>
        <r>
          <rPr>
            <b/>
            <sz val="9"/>
            <color indexed="81"/>
            <rFont val="Tahoma"/>
            <family val="2"/>
          </rPr>
          <t xml:space="preserve">[Date Format: dd/MM/yyyy]Please double click to show the popup
</t>
        </r>
      </text>
    </comment>
    <comment ref="J141" authorId="0" shapeId="0">
      <text>
        <r>
          <rPr>
            <b/>
            <sz val="9"/>
            <color indexed="81"/>
            <rFont val="Tahoma"/>
            <family val="2"/>
          </rPr>
          <t xml:space="preserve">[Date Format: dd/MM/yyyy]Please double click to show the popup
</t>
        </r>
      </text>
    </comment>
    <comment ref="K141" authorId="0" shapeId="0">
      <text>
        <r>
          <rPr>
            <b/>
            <sz val="9"/>
            <color indexed="81"/>
            <rFont val="Tahoma"/>
            <family val="2"/>
          </rPr>
          <t xml:space="preserve">[Date Format: dd/MM/yyyy]Please double click to show the popup
</t>
        </r>
      </text>
    </comment>
    <comment ref="L141" authorId="0" shapeId="0">
      <text>
        <r>
          <rPr>
            <b/>
            <sz val="9"/>
            <color indexed="81"/>
            <rFont val="Tahoma"/>
            <family val="2"/>
          </rPr>
          <t xml:space="preserve">[Date Format: dd/MM/yyyy]Please double click to show the popup
</t>
        </r>
      </text>
    </comment>
    <comment ref="M141" authorId="0" shapeId="0">
      <text>
        <r>
          <rPr>
            <b/>
            <sz val="9"/>
            <color indexed="81"/>
            <rFont val="Tahoma"/>
            <family val="2"/>
          </rPr>
          <t xml:space="preserve">[Date Format: dd/MM/yyyy]Please double click to show the popup
</t>
        </r>
      </text>
    </comment>
    <comment ref="N141" authorId="0" shapeId="0">
      <text>
        <r>
          <rPr>
            <b/>
            <sz val="9"/>
            <color indexed="81"/>
            <rFont val="Tahoma"/>
            <family val="2"/>
          </rPr>
          <t xml:space="preserve">[Date Format: dd/MM/yyyy]Please double click to show the popup
</t>
        </r>
      </text>
    </comment>
    <comment ref="O141" authorId="0" shapeId="0">
      <text>
        <r>
          <rPr>
            <b/>
            <sz val="9"/>
            <color indexed="81"/>
            <rFont val="Tahoma"/>
            <family val="2"/>
          </rPr>
          <t xml:space="preserve">[Date Format: dd/MM/yyyy]Please double click to show the popup
</t>
        </r>
      </text>
    </comment>
    <comment ref="P141" authorId="0" shapeId="0">
      <text>
        <r>
          <rPr>
            <b/>
            <sz val="9"/>
            <color indexed="81"/>
            <rFont val="Tahoma"/>
            <family val="2"/>
          </rPr>
          <t xml:space="preserve">[Date Format: dd/MM/yyyy]Please double click to show the popup
</t>
        </r>
      </text>
    </comment>
    <comment ref="Q141" authorId="0" shapeId="0">
      <text>
        <r>
          <rPr>
            <b/>
            <sz val="9"/>
            <color indexed="81"/>
            <rFont val="Tahoma"/>
            <family val="2"/>
          </rPr>
          <t xml:space="preserve">[Date Format: dd/MM/yyyy]Please double click to show the popup
</t>
        </r>
      </text>
    </comment>
    <comment ref="R141" authorId="0" shapeId="0">
      <text>
        <r>
          <rPr>
            <b/>
            <sz val="9"/>
            <color indexed="81"/>
            <rFont val="Tahoma"/>
            <family val="2"/>
          </rPr>
          <t xml:space="preserve">[Date Format: dd/MM/yyyy]Please double click to show the popup
</t>
        </r>
      </text>
    </comment>
    <comment ref="S141" authorId="0" shapeId="0">
      <text>
        <r>
          <rPr>
            <b/>
            <sz val="9"/>
            <color indexed="81"/>
            <rFont val="Tahoma"/>
            <family val="2"/>
          </rPr>
          <t xml:space="preserve">[Date Format: dd/MM/yyyy]Please double click to show the popup
</t>
        </r>
      </text>
    </comment>
    <comment ref="T141" authorId="0" shapeId="0">
      <text>
        <r>
          <rPr>
            <b/>
            <sz val="9"/>
            <color indexed="81"/>
            <rFont val="Tahoma"/>
            <family val="2"/>
          </rPr>
          <t xml:space="preserve">[Date Format: dd/MM/yyyy]Please double click to show the popup
</t>
        </r>
      </text>
    </comment>
    <comment ref="U141" authorId="0" shapeId="0">
      <text>
        <r>
          <rPr>
            <b/>
            <sz val="9"/>
            <color indexed="81"/>
            <rFont val="Tahoma"/>
            <family val="2"/>
          </rPr>
          <t xml:space="preserve">[Date Format: dd/MM/yyyy]Please double click to show the popup
</t>
        </r>
      </text>
    </comment>
    <comment ref="V141" authorId="0" shapeId="0">
      <text>
        <r>
          <rPr>
            <b/>
            <sz val="9"/>
            <color indexed="81"/>
            <rFont val="Tahoma"/>
            <family val="2"/>
          </rPr>
          <t xml:space="preserve">[Date Format: dd/MM/yyyy]Please double click to show the popup
</t>
        </r>
      </text>
    </comment>
    <comment ref="W141" authorId="0" shapeId="0">
      <text>
        <r>
          <rPr>
            <b/>
            <sz val="9"/>
            <color indexed="81"/>
            <rFont val="Tahoma"/>
            <family val="2"/>
          </rPr>
          <t xml:space="preserve">[Date Format: dd/MM/yyyy]Please double click to show the popup
</t>
        </r>
      </text>
    </comment>
    <comment ref="X141" authorId="0" shapeId="0">
      <text>
        <r>
          <rPr>
            <b/>
            <sz val="9"/>
            <color indexed="81"/>
            <rFont val="Tahoma"/>
            <family val="2"/>
          </rPr>
          <t xml:space="preserve">[Date Format: dd/MM/yyyy]Please double click to show the popup
</t>
        </r>
      </text>
    </comment>
    <comment ref="Y141" authorId="0" shapeId="0">
      <text>
        <r>
          <rPr>
            <b/>
            <sz val="9"/>
            <color indexed="81"/>
            <rFont val="Tahoma"/>
            <family val="2"/>
          </rPr>
          <t xml:space="preserve">[Date Format: dd/MM/yyyy]Please double click to show the popup
</t>
        </r>
      </text>
    </comment>
    <comment ref="Z141" authorId="0" shapeId="0">
      <text>
        <r>
          <rPr>
            <b/>
            <sz val="9"/>
            <color indexed="81"/>
            <rFont val="Tahoma"/>
            <family val="2"/>
          </rPr>
          <t xml:space="preserve">[Date Format: dd/MM/yyyy]Please double click to show the popup
</t>
        </r>
      </text>
    </comment>
    <comment ref="AA141" authorId="0" shapeId="0">
      <text>
        <r>
          <rPr>
            <b/>
            <sz val="9"/>
            <color indexed="81"/>
            <rFont val="Tahoma"/>
            <family val="2"/>
          </rPr>
          <t xml:space="preserve">[Date Format: dd/MM/yyyy]Please double click to show the popup
</t>
        </r>
      </text>
    </comment>
    <comment ref="AB141" authorId="0" shapeId="0">
      <text>
        <r>
          <rPr>
            <b/>
            <sz val="9"/>
            <color indexed="81"/>
            <rFont val="Tahoma"/>
            <family val="2"/>
          </rPr>
          <t xml:space="preserve">[Date Format: dd/MM/yyyy]Please double click to show the popup
</t>
        </r>
      </text>
    </comment>
    <comment ref="AC141" authorId="0" shapeId="0">
      <text>
        <r>
          <rPr>
            <b/>
            <sz val="9"/>
            <color indexed="81"/>
            <rFont val="Tahoma"/>
            <family val="2"/>
          </rPr>
          <t xml:space="preserve">[Date Format: dd/MM/yyyy]Please double click to show the popup
</t>
        </r>
      </text>
    </comment>
    <comment ref="AD141" authorId="0" shapeId="0">
      <text>
        <r>
          <rPr>
            <b/>
            <sz val="9"/>
            <color indexed="81"/>
            <rFont val="Tahoma"/>
            <family val="2"/>
          </rPr>
          <t xml:space="preserve">[Date Format: dd/MM/yyyy]Please double click to show the popup
</t>
        </r>
      </text>
    </comment>
    <comment ref="AE141" authorId="0" shapeId="0">
      <text>
        <r>
          <rPr>
            <b/>
            <sz val="9"/>
            <color indexed="81"/>
            <rFont val="Tahoma"/>
            <family val="2"/>
          </rPr>
          <t xml:space="preserve">[Date Format: dd/MM/yyyy]Please double click to show the popup
</t>
        </r>
      </text>
    </comment>
    <comment ref="AF141" authorId="0" shapeId="0">
      <text>
        <r>
          <rPr>
            <b/>
            <sz val="9"/>
            <color indexed="81"/>
            <rFont val="Tahoma"/>
            <family val="2"/>
          </rPr>
          <t xml:space="preserve">[Date Format: dd/MM/yyyy]Please double click to show the popup
</t>
        </r>
      </text>
    </comment>
    <comment ref="AG141" authorId="0" shapeId="0">
      <text>
        <r>
          <rPr>
            <b/>
            <sz val="9"/>
            <color indexed="81"/>
            <rFont val="Tahoma"/>
            <family val="2"/>
          </rPr>
          <t xml:space="preserve">[Date Format: dd/MM/yyyy]Please double click to show the popup
</t>
        </r>
      </text>
    </comment>
    <comment ref="AH141" authorId="0" shapeId="0">
      <text>
        <r>
          <rPr>
            <b/>
            <sz val="9"/>
            <color indexed="81"/>
            <rFont val="Tahoma"/>
            <family val="2"/>
          </rPr>
          <t xml:space="preserve">[Date Format: dd/MM/yyyy]Please double click to show the popup
</t>
        </r>
      </text>
    </comment>
    <comment ref="AI141" authorId="0" shapeId="0">
      <text>
        <r>
          <rPr>
            <b/>
            <sz val="9"/>
            <color indexed="81"/>
            <rFont val="Tahoma"/>
            <family val="2"/>
          </rPr>
          <t xml:space="preserve">[Date Format: dd/MM/yyyy]Please double click to show the popup
</t>
        </r>
      </text>
    </comment>
    <comment ref="F142" authorId="0" shapeId="0">
      <text>
        <r>
          <rPr>
            <b/>
            <sz val="9"/>
            <color indexed="81"/>
            <rFont val="Tahoma"/>
            <family val="2"/>
          </rPr>
          <t xml:space="preserve">[Date Format: dd/MM/yyyy]Please double click to show the popup
</t>
        </r>
      </text>
    </comment>
    <comment ref="G142" authorId="0" shapeId="0">
      <text>
        <r>
          <rPr>
            <b/>
            <sz val="9"/>
            <color indexed="81"/>
            <rFont val="Tahoma"/>
            <family val="2"/>
          </rPr>
          <t xml:space="preserve">[Date Format: dd/MM/yyyy]Please double click to show the popup
</t>
        </r>
      </text>
    </comment>
    <comment ref="H142" authorId="0" shapeId="0">
      <text>
        <r>
          <rPr>
            <b/>
            <sz val="9"/>
            <color indexed="81"/>
            <rFont val="Tahoma"/>
            <family val="2"/>
          </rPr>
          <t xml:space="preserve">[Date Format: dd/MM/yyyy]Please double click to show the popup
</t>
        </r>
      </text>
    </comment>
    <comment ref="I142" authorId="0" shapeId="0">
      <text>
        <r>
          <rPr>
            <b/>
            <sz val="9"/>
            <color indexed="81"/>
            <rFont val="Tahoma"/>
            <family val="2"/>
          </rPr>
          <t xml:space="preserve">[Date Format: dd/MM/yyyy]Please double click to show the popup
</t>
        </r>
      </text>
    </comment>
    <comment ref="J142" authorId="0" shapeId="0">
      <text>
        <r>
          <rPr>
            <b/>
            <sz val="9"/>
            <color indexed="81"/>
            <rFont val="Tahoma"/>
            <family val="2"/>
          </rPr>
          <t xml:space="preserve">[Date Format: dd/MM/yyyy]Please double click to show the popup
</t>
        </r>
      </text>
    </comment>
    <comment ref="K142" authorId="0" shapeId="0">
      <text>
        <r>
          <rPr>
            <b/>
            <sz val="9"/>
            <color indexed="81"/>
            <rFont val="Tahoma"/>
            <family val="2"/>
          </rPr>
          <t xml:space="preserve">[Date Format: dd/MM/yyyy]Please double click to show the popup
</t>
        </r>
      </text>
    </comment>
    <comment ref="L142" authorId="0" shapeId="0">
      <text>
        <r>
          <rPr>
            <b/>
            <sz val="9"/>
            <color indexed="81"/>
            <rFont val="Tahoma"/>
            <family val="2"/>
          </rPr>
          <t xml:space="preserve">[Date Format: dd/MM/yyyy]Please double click to show the popup
</t>
        </r>
      </text>
    </comment>
    <comment ref="M142" authorId="0" shapeId="0">
      <text>
        <r>
          <rPr>
            <b/>
            <sz val="9"/>
            <color indexed="81"/>
            <rFont val="Tahoma"/>
            <family val="2"/>
          </rPr>
          <t xml:space="preserve">[Date Format: dd/MM/yyyy]Please double click to show the popup
</t>
        </r>
      </text>
    </comment>
    <comment ref="N142" authorId="0" shapeId="0">
      <text>
        <r>
          <rPr>
            <b/>
            <sz val="9"/>
            <color indexed="81"/>
            <rFont val="Tahoma"/>
            <family val="2"/>
          </rPr>
          <t xml:space="preserve">[Date Format: dd/MM/yyyy]Please double click to show the popup
</t>
        </r>
      </text>
    </comment>
    <comment ref="O142" authorId="0" shapeId="0">
      <text>
        <r>
          <rPr>
            <b/>
            <sz val="9"/>
            <color indexed="81"/>
            <rFont val="Tahoma"/>
            <family val="2"/>
          </rPr>
          <t xml:space="preserve">[Date Format: dd/MM/yyyy]Please double click to show the popup
</t>
        </r>
      </text>
    </comment>
    <comment ref="P142" authorId="0" shapeId="0">
      <text>
        <r>
          <rPr>
            <b/>
            <sz val="9"/>
            <color indexed="81"/>
            <rFont val="Tahoma"/>
            <family val="2"/>
          </rPr>
          <t xml:space="preserve">[Date Format: dd/MM/yyyy]Please double click to show the popup
</t>
        </r>
      </text>
    </comment>
    <comment ref="Q142" authorId="0" shapeId="0">
      <text>
        <r>
          <rPr>
            <b/>
            <sz val="9"/>
            <color indexed="81"/>
            <rFont val="Tahoma"/>
            <family val="2"/>
          </rPr>
          <t xml:space="preserve">[Date Format: dd/MM/yyyy]Please double click to show the popup
</t>
        </r>
      </text>
    </comment>
    <comment ref="R142" authorId="0" shapeId="0">
      <text>
        <r>
          <rPr>
            <b/>
            <sz val="9"/>
            <color indexed="81"/>
            <rFont val="Tahoma"/>
            <family val="2"/>
          </rPr>
          <t xml:space="preserve">[Date Format: dd/MM/yyyy]Please double click to show the popup
</t>
        </r>
      </text>
    </comment>
    <comment ref="S142" authorId="0" shapeId="0">
      <text>
        <r>
          <rPr>
            <b/>
            <sz val="9"/>
            <color indexed="81"/>
            <rFont val="Tahoma"/>
            <family val="2"/>
          </rPr>
          <t xml:space="preserve">[Date Format: dd/MM/yyyy]Please double click to show the popup
</t>
        </r>
      </text>
    </comment>
    <comment ref="T142" authorId="0" shapeId="0">
      <text>
        <r>
          <rPr>
            <b/>
            <sz val="9"/>
            <color indexed="81"/>
            <rFont val="Tahoma"/>
            <family val="2"/>
          </rPr>
          <t xml:space="preserve">[Date Format: dd/MM/yyyy]Please double click to show the popup
</t>
        </r>
      </text>
    </comment>
    <comment ref="U142" authorId="0" shapeId="0">
      <text>
        <r>
          <rPr>
            <b/>
            <sz val="9"/>
            <color indexed="81"/>
            <rFont val="Tahoma"/>
            <family val="2"/>
          </rPr>
          <t xml:space="preserve">[Date Format: dd/MM/yyyy]Please double click to show the popup
</t>
        </r>
      </text>
    </comment>
    <comment ref="V142" authorId="0" shapeId="0">
      <text>
        <r>
          <rPr>
            <b/>
            <sz val="9"/>
            <color indexed="81"/>
            <rFont val="Tahoma"/>
            <family val="2"/>
          </rPr>
          <t xml:space="preserve">[Date Format: dd/MM/yyyy]Please double click to show the popup
</t>
        </r>
      </text>
    </comment>
    <comment ref="W142" authorId="0" shapeId="0">
      <text>
        <r>
          <rPr>
            <b/>
            <sz val="9"/>
            <color indexed="81"/>
            <rFont val="Tahoma"/>
            <family val="2"/>
          </rPr>
          <t xml:space="preserve">[Date Format: dd/MM/yyyy]Please double click to show the popup
</t>
        </r>
      </text>
    </comment>
    <comment ref="X142" authorId="0" shapeId="0">
      <text>
        <r>
          <rPr>
            <b/>
            <sz val="9"/>
            <color indexed="81"/>
            <rFont val="Tahoma"/>
            <family val="2"/>
          </rPr>
          <t xml:space="preserve">[Date Format: dd/MM/yyyy]Please double click to show the popup
</t>
        </r>
      </text>
    </comment>
    <comment ref="Y142" authorId="0" shapeId="0">
      <text>
        <r>
          <rPr>
            <b/>
            <sz val="9"/>
            <color indexed="81"/>
            <rFont val="Tahoma"/>
            <family val="2"/>
          </rPr>
          <t xml:space="preserve">[Date Format: dd/MM/yyyy]Please double click to show the popup
</t>
        </r>
      </text>
    </comment>
    <comment ref="Z142" authorId="0" shapeId="0">
      <text>
        <r>
          <rPr>
            <b/>
            <sz val="9"/>
            <color indexed="81"/>
            <rFont val="Tahoma"/>
            <family val="2"/>
          </rPr>
          <t xml:space="preserve">[Date Format: dd/MM/yyyy]Please double click to show the popup
</t>
        </r>
      </text>
    </comment>
    <comment ref="AA142" authorId="0" shapeId="0">
      <text>
        <r>
          <rPr>
            <b/>
            <sz val="9"/>
            <color indexed="81"/>
            <rFont val="Tahoma"/>
            <family val="2"/>
          </rPr>
          <t xml:space="preserve">[Date Format: dd/MM/yyyy]Please double click to show the popup
</t>
        </r>
      </text>
    </comment>
    <comment ref="AB142" authorId="0" shapeId="0">
      <text>
        <r>
          <rPr>
            <b/>
            <sz val="9"/>
            <color indexed="81"/>
            <rFont val="Tahoma"/>
            <family val="2"/>
          </rPr>
          <t xml:space="preserve">[Date Format: dd/MM/yyyy]Please double click to show the popup
</t>
        </r>
      </text>
    </comment>
    <comment ref="AC142" authorId="0" shapeId="0">
      <text>
        <r>
          <rPr>
            <b/>
            <sz val="9"/>
            <color indexed="81"/>
            <rFont val="Tahoma"/>
            <family val="2"/>
          </rPr>
          <t xml:space="preserve">[Date Format: dd/MM/yyyy]Please double click to show the popup
</t>
        </r>
      </text>
    </comment>
    <comment ref="AD142" authorId="0" shapeId="0">
      <text>
        <r>
          <rPr>
            <b/>
            <sz val="9"/>
            <color indexed="81"/>
            <rFont val="Tahoma"/>
            <family val="2"/>
          </rPr>
          <t xml:space="preserve">[Date Format: dd/MM/yyyy]Please double click to show the popup
</t>
        </r>
      </text>
    </comment>
    <comment ref="AE142" authorId="0" shapeId="0">
      <text>
        <r>
          <rPr>
            <b/>
            <sz val="9"/>
            <color indexed="81"/>
            <rFont val="Tahoma"/>
            <family val="2"/>
          </rPr>
          <t xml:space="preserve">[Date Format: dd/MM/yyyy]Please double click to show the popup
</t>
        </r>
      </text>
    </comment>
    <comment ref="AF142" authorId="0" shapeId="0">
      <text>
        <r>
          <rPr>
            <b/>
            <sz val="9"/>
            <color indexed="81"/>
            <rFont val="Tahoma"/>
            <family val="2"/>
          </rPr>
          <t xml:space="preserve">[Date Format: dd/MM/yyyy]Please double click to show the popup
</t>
        </r>
      </text>
    </comment>
    <comment ref="AG142" authorId="0" shapeId="0">
      <text>
        <r>
          <rPr>
            <b/>
            <sz val="9"/>
            <color indexed="81"/>
            <rFont val="Tahoma"/>
            <family val="2"/>
          </rPr>
          <t xml:space="preserve">[Date Format: dd/MM/yyyy]Please double click to show the popup
</t>
        </r>
      </text>
    </comment>
    <comment ref="AH142" authorId="0" shapeId="0">
      <text>
        <r>
          <rPr>
            <b/>
            <sz val="9"/>
            <color indexed="81"/>
            <rFont val="Tahoma"/>
            <family val="2"/>
          </rPr>
          <t xml:space="preserve">[Date Format: dd/MM/yyyy]Please double click to show the popup
</t>
        </r>
      </text>
    </comment>
    <comment ref="AI142" authorId="0" shapeId="0">
      <text>
        <r>
          <rPr>
            <b/>
            <sz val="9"/>
            <color indexed="81"/>
            <rFont val="Tahoma"/>
            <family val="2"/>
          </rPr>
          <t xml:space="preserve">[Date Format: dd/MM/yyyy]Please double click to show the popup
</t>
        </r>
      </text>
    </comment>
    <comment ref="F153" authorId="0" shapeId="0">
      <text>
        <r>
          <rPr>
            <b/>
            <sz val="9"/>
            <color indexed="81"/>
            <rFont val="Tahoma"/>
            <family val="2"/>
          </rPr>
          <t xml:space="preserve">[Date Format: dd/MM/yyyy]Please double click to show the popup
</t>
        </r>
      </text>
    </comment>
    <comment ref="G153" authorId="0" shapeId="0">
      <text>
        <r>
          <rPr>
            <b/>
            <sz val="9"/>
            <color indexed="81"/>
            <rFont val="Tahoma"/>
            <family val="2"/>
          </rPr>
          <t xml:space="preserve">[Date Format: dd/MM/yyyy]Please double click to show the popup
</t>
        </r>
      </text>
    </comment>
    <comment ref="H153" authorId="0" shapeId="0">
      <text>
        <r>
          <rPr>
            <b/>
            <sz val="9"/>
            <color indexed="81"/>
            <rFont val="Tahoma"/>
            <family val="2"/>
          </rPr>
          <t xml:space="preserve">[Date Format: dd/MM/yyyy]Please double click to show the popup
</t>
        </r>
      </text>
    </comment>
    <comment ref="I153" authorId="0" shapeId="0">
      <text>
        <r>
          <rPr>
            <b/>
            <sz val="9"/>
            <color indexed="81"/>
            <rFont val="Tahoma"/>
            <family val="2"/>
          </rPr>
          <t xml:space="preserve">[Date Format: dd/MM/yyyy]Please double click to show the popup
</t>
        </r>
      </text>
    </comment>
    <comment ref="J153" authorId="0" shapeId="0">
      <text>
        <r>
          <rPr>
            <b/>
            <sz val="9"/>
            <color indexed="81"/>
            <rFont val="Tahoma"/>
            <family val="2"/>
          </rPr>
          <t xml:space="preserve">[Date Format: dd/MM/yyyy]Please double click to show the popup
</t>
        </r>
      </text>
    </comment>
    <comment ref="K153" authorId="0" shapeId="0">
      <text>
        <r>
          <rPr>
            <b/>
            <sz val="9"/>
            <color indexed="81"/>
            <rFont val="Tahoma"/>
            <family val="2"/>
          </rPr>
          <t xml:space="preserve">[Date Format: dd/MM/yyyy]Please double click to show the popup
</t>
        </r>
      </text>
    </comment>
    <comment ref="L153" authorId="0" shapeId="0">
      <text>
        <r>
          <rPr>
            <b/>
            <sz val="9"/>
            <color indexed="81"/>
            <rFont val="Tahoma"/>
            <family val="2"/>
          </rPr>
          <t xml:space="preserve">[Date Format: dd/MM/yyyy]Please double click to show the popup
</t>
        </r>
      </text>
    </comment>
    <comment ref="M153" authorId="0" shapeId="0">
      <text>
        <r>
          <rPr>
            <b/>
            <sz val="9"/>
            <color indexed="81"/>
            <rFont val="Tahoma"/>
            <family val="2"/>
          </rPr>
          <t xml:space="preserve">[Date Format: dd/MM/yyyy]Please double click to show the popup
</t>
        </r>
      </text>
    </comment>
    <comment ref="N153" authorId="0" shapeId="0">
      <text>
        <r>
          <rPr>
            <b/>
            <sz val="9"/>
            <color indexed="81"/>
            <rFont val="Tahoma"/>
            <family val="2"/>
          </rPr>
          <t xml:space="preserve">[Date Format: dd/MM/yyyy]Please double click to show the popup
</t>
        </r>
      </text>
    </comment>
    <comment ref="O153" authorId="0" shapeId="0">
      <text>
        <r>
          <rPr>
            <b/>
            <sz val="9"/>
            <color indexed="81"/>
            <rFont val="Tahoma"/>
            <family val="2"/>
          </rPr>
          <t xml:space="preserve">[Date Format: dd/MM/yyyy]Please double click to show the popup
</t>
        </r>
      </text>
    </comment>
    <comment ref="P153" authorId="0" shapeId="0">
      <text>
        <r>
          <rPr>
            <b/>
            <sz val="9"/>
            <color indexed="81"/>
            <rFont val="Tahoma"/>
            <family val="2"/>
          </rPr>
          <t xml:space="preserve">[Date Format: dd/MM/yyyy]Please double click to show the popup
</t>
        </r>
      </text>
    </comment>
    <comment ref="Q153" authorId="0" shapeId="0">
      <text>
        <r>
          <rPr>
            <b/>
            <sz val="9"/>
            <color indexed="81"/>
            <rFont val="Tahoma"/>
            <family val="2"/>
          </rPr>
          <t xml:space="preserve">[Date Format: dd/MM/yyyy]Please double click to show the popup
</t>
        </r>
      </text>
    </comment>
    <comment ref="R153" authorId="0" shapeId="0">
      <text>
        <r>
          <rPr>
            <b/>
            <sz val="9"/>
            <color indexed="81"/>
            <rFont val="Tahoma"/>
            <family val="2"/>
          </rPr>
          <t xml:space="preserve">[Date Format: dd/MM/yyyy]Please double click to show the popup
</t>
        </r>
      </text>
    </comment>
    <comment ref="S153" authorId="0" shapeId="0">
      <text>
        <r>
          <rPr>
            <b/>
            <sz val="9"/>
            <color indexed="81"/>
            <rFont val="Tahoma"/>
            <family val="2"/>
          </rPr>
          <t xml:space="preserve">[Date Format: dd/MM/yyyy]Please double click to show the popup
</t>
        </r>
      </text>
    </comment>
    <comment ref="T153" authorId="0" shapeId="0">
      <text>
        <r>
          <rPr>
            <b/>
            <sz val="9"/>
            <color indexed="81"/>
            <rFont val="Tahoma"/>
            <family val="2"/>
          </rPr>
          <t xml:space="preserve">[Date Format: dd/MM/yyyy]Please double click to show the popup
</t>
        </r>
      </text>
    </comment>
    <comment ref="U153" authorId="0" shapeId="0">
      <text>
        <r>
          <rPr>
            <b/>
            <sz val="9"/>
            <color indexed="81"/>
            <rFont val="Tahoma"/>
            <family val="2"/>
          </rPr>
          <t xml:space="preserve">[Date Format: dd/MM/yyyy]Please double click to show the popup
</t>
        </r>
      </text>
    </comment>
    <comment ref="V153" authorId="0" shapeId="0">
      <text>
        <r>
          <rPr>
            <b/>
            <sz val="9"/>
            <color indexed="81"/>
            <rFont val="Tahoma"/>
            <family val="2"/>
          </rPr>
          <t xml:space="preserve">[Date Format: dd/MM/yyyy]Please double click to show the popup
</t>
        </r>
      </text>
    </comment>
    <comment ref="W153" authorId="0" shapeId="0">
      <text>
        <r>
          <rPr>
            <b/>
            <sz val="9"/>
            <color indexed="81"/>
            <rFont val="Tahoma"/>
            <family val="2"/>
          </rPr>
          <t xml:space="preserve">[Date Format: dd/MM/yyyy]Please double click to show the popup
</t>
        </r>
      </text>
    </comment>
    <comment ref="X153" authorId="0" shapeId="0">
      <text>
        <r>
          <rPr>
            <b/>
            <sz val="9"/>
            <color indexed="81"/>
            <rFont val="Tahoma"/>
            <family val="2"/>
          </rPr>
          <t xml:space="preserve">[Date Format: dd/MM/yyyy]Please double click to show the popup
</t>
        </r>
      </text>
    </comment>
    <comment ref="Y153" authorId="0" shapeId="0">
      <text>
        <r>
          <rPr>
            <b/>
            <sz val="9"/>
            <color indexed="81"/>
            <rFont val="Tahoma"/>
            <family val="2"/>
          </rPr>
          <t xml:space="preserve">[Date Format: dd/MM/yyyy]Please double click to show the popup
</t>
        </r>
      </text>
    </comment>
    <comment ref="Z153" authorId="0" shapeId="0">
      <text>
        <r>
          <rPr>
            <b/>
            <sz val="9"/>
            <color indexed="81"/>
            <rFont val="Tahoma"/>
            <family val="2"/>
          </rPr>
          <t xml:space="preserve">[Date Format: dd/MM/yyyy]Please double click to show the popup
</t>
        </r>
      </text>
    </comment>
    <comment ref="AA153" authorId="0" shapeId="0">
      <text>
        <r>
          <rPr>
            <b/>
            <sz val="9"/>
            <color indexed="81"/>
            <rFont val="Tahoma"/>
            <family val="2"/>
          </rPr>
          <t xml:space="preserve">[Date Format: dd/MM/yyyy]Please double click to show the popup
</t>
        </r>
      </text>
    </comment>
    <comment ref="AB153" authorId="0" shapeId="0">
      <text>
        <r>
          <rPr>
            <b/>
            <sz val="9"/>
            <color indexed="81"/>
            <rFont val="Tahoma"/>
            <family val="2"/>
          </rPr>
          <t xml:space="preserve">[Date Format: dd/MM/yyyy]Please double click to show the popup
</t>
        </r>
      </text>
    </comment>
    <comment ref="AC153" authorId="0" shapeId="0">
      <text>
        <r>
          <rPr>
            <b/>
            <sz val="9"/>
            <color indexed="81"/>
            <rFont val="Tahoma"/>
            <family val="2"/>
          </rPr>
          <t xml:space="preserve">[Date Format: dd/MM/yyyy]Please double click to show the popup
</t>
        </r>
      </text>
    </comment>
    <comment ref="AD153" authorId="0" shapeId="0">
      <text>
        <r>
          <rPr>
            <b/>
            <sz val="9"/>
            <color indexed="81"/>
            <rFont val="Tahoma"/>
            <family val="2"/>
          </rPr>
          <t xml:space="preserve">[Date Format: dd/MM/yyyy]Please double click to show the popup
</t>
        </r>
      </text>
    </comment>
    <comment ref="AE153" authorId="0" shapeId="0">
      <text>
        <r>
          <rPr>
            <b/>
            <sz val="9"/>
            <color indexed="81"/>
            <rFont val="Tahoma"/>
            <family val="2"/>
          </rPr>
          <t xml:space="preserve">[Date Format: dd/MM/yyyy]Please double click to show the popup
</t>
        </r>
      </text>
    </comment>
    <comment ref="AF153" authorId="0" shapeId="0">
      <text>
        <r>
          <rPr>
            <b/>
            <sz val="9"/>
            <color indexed="81"/>
            <rFont val="Tahoma"/>
            <family val="2"/>
          </rPr>
          <t xml:space="preserve">[Date Format: dd/MM/yyyy]Please double click to show the popup
</t>
        </r>
      </text>
    </comment>
    <comment ref="AG153" authorId="0" shapeId="0">
      <text>
        <r>
          <rPr>
            <b/>
            <sz val="9"/>
            <color indexed="81"/>
            <rFont val="Tahoma"/>
            <family val="2"/>
          </rPr>
          <t xml:space="preserve">[Date Format: dd/MM/yyyy]Please double click to show the popup
</t>
        </r>
      </text>
    </comment>
    <comment ref="AH153" authorId="0" shapeId="0">
      <text>
        <r>
          <rPr>
            <b/>
            <sz val="9"/>
            <color indexed="81"/>
            <rFont val="Tahoma"/>
            <family val="2"/>
          </rPr>
          <t xml:space="preserve">[Date Format: dd/MM/yyyy]Please double click to show the popup
</t>
        </r>
      </text>
    </comment>
    <comment ref="AI153" authorId="0" shapeId="0">
      <text>
        <r>
          <rPr>
            <b/>
            <sz val="9"/>
            <color indexed="81"/>
            <rFont val="Tahoma"/>
            <family val="2"/>
          </rPr>
          <t xml:space="preserve">[Date Format: dd/MM/yyyy]Please double click to show the popup
</t>
        </r>
      </text>
    </comment>
    <comment ref="F154" authorId="0" shapeId="0">
      <text>
        <r>
          <rPr>
            <b/>
            <sz val="9"/>
            <color indexed="81"/>
            <rFont val="Tahoma"/>
            <family val="2"/>
          </rPr>
          <t xml:space="preserve">[Date Format: dd/MM/yyyy]Please double click to show the popup
</t>
        </r>
      </text>
    </comment>
    <comment ref="G154" authorId="0" shapeId="0">
      <text>
        <r>
          <rPr>
            <b/>
            <sz val="9"/>
            <color indexed="81"/>
            <rFont val="Tahoma"/>
            <family val="2"/>
          </rPr>
          <t xml:space="preserve">[Date Format: dd/MM/yyyy]Please double click to show the popup
</t>
        </r>
      </text>
    </comment>
    <comment ref="H154" authorId="0" shapeId="0">
      <text>
        <r>
          <rPr>
            <b/>
            <sz val="9"/>
            <color indexed="81"/>
            <rFont val="Tahoma"/>
            <family val="2"/>
          </rPr>
          <t xml:space="preserve">[Date Format: dd/MM/yyyy]Please double click to show the popup
</t>
        </r>
      </text>
    </comment>
    <comment ref="I154" authorId="0" shapeId="0">
      <text>
        <r>
          <rPr>
            <b/>
            <sz val="9"/>
            <color indexed="81"/>
            <rFont val="Tahoma"/>
            <family val="2"/>
          </rPr>
          <t xml:space="preserve">[Date Format: dd/MM/yyyy]Please double click to show the popup
</t>
        </r>
      </text>
    </comment>
    <comment ref="J154" authorId="0" shapeId="0">
      <text>
        <r>
          <rPr>
            <b/>
            <sz val="9"/>
            <color indexed="81"/>
            <rFont val="Tahoma"/>
            <family val="2"/>
          </rPr>
          <t xml:space="preserve">[Date Format: dd/MM/yyyy]Please double click to show the popup
</t>
        </r>
      </text>
    </comment>
    <comment ref="K154" authorId="0" shapeId="0">
      <text>
        <r>
          <rPr>
            <b/>
            <sz val="9"/>
            <color indexed="81"/>
            <rFont val="Tahoma"/>
            <family val="2"/>
          </rPr>
          <t xml:space="preserve">[Date Format: dd/MM/yyyy]Please double click to show the popup
</t>
        </r>
      </text>
    </comment>
    <comment ref="L154" authorId="0" shapeId="0">
      <text>
        <r>
          <rPr>
            <b/>
            <sz val="9"/>
            <color indexed="81"/>
            <rFont val="Tahoma"/>
            <family val="2"/>
          </rPr>
          <t xml:space="preserve">[Date Format: dd/MM/yyyy]Please double click to show the popup
</t>
        </r>
      </text>
    </comment>
    <comment ref="M154" authorId="0" shapeId="0">
      <text>
        <r>
          <rPr>
            <b/>
            <sz val="9"/>
            <color indexed="81"/>
            <rFont val="Tahoma"/>
            <family val="2"/>
          </rPr>
          <t xml:space="preserve">[Date Format: dd/MM/yyyy]Please double click to show the popup
</t>
        </r>
      </text>
    </comment>
    <comment ref="N154" authorId="0" shapeId="0">
      <text>
        <r>
          <rPr>
            <b/>
            <sz val="9"/>
            <color indexed="81"/>
            <rFont val="Tahoma"/>
            <family val="2"/>
          </rPr>
          <t xml:space="preserve">[Date Format: dd/MM/yyyy]Please double click to show the popup
</t>
        </r>
      </text>
    </comment>
    <comment ref="O154" authorId="0" shapeId="0">
      <text>
        <r>
          <rPr>
            <b/>
            <sz val="9"/>
            <color indexed="81"/>
            <rFont val="Tahoma"/>
            <family val="2"/>
          </rPr>
          <t xml:space="preserve">[Date Format: dd/MM/yyyy]Please double click to show the popup
</t>
        </r>
      </text>
    </comment>
    <comment ref="P154" authorId="0" shapeId="0">
      <text>
        <r>
          <rPr>
            <b/>
            <sz val="9"/>
            <color indexed="81"/>
            <rFont val="Tahoma"/>
            <family val="2"/>
          </rPr>
          <t xml:space="preserve">[Date Format: dd/MM/yyyy]Please double click to show the popup
</t>
        </r>
      </text>
    </comment>
    <comment ref="Q154" authorId="0" shapeId="0">
      <text>
        <r>
          <rPr>
            <b/>
            <sz val="9"/>
            <color indexed="81"/>
            <rFont val="Tahoma"/>
            <family val="2"/>
          </rPr>
          <t xml:space="preserve">[Date Format: dd/MM/yyyy]Please double click to show the popup
</t>
        </r>
      </text>
    </comment>
    <comment ref="R154" authorId="0" shapeId="0">
      <text>
        <r>
          <rPr>
            <b/>
            <sz val="9"/>
            <color indexed="81"/>
            <rFont val="Tahoma"/>
            <family val="2"/>
          </rPr>
          <t xml:space="preserve">[Date Format: dd/MM/yyyy]Please double click to show the popup
</t>
        </r>
      </text>
    </comment>
    <comment ref="S154" authorId="0" shapeId="0">
      <text>
        <r>
          <rPr>
            <b/>
            <sz val="9"/>
            <color indexed="81"/>
            <rFont val="Tahoma"/>
            <family val="2"/>
          </rPr>
          <t xml:space="preserve">[Date Format: dd/MM/yyyy]Please double click to show the popup
</t>
        </r>
      </text>
    </comment>
    <comment ref="T154" authorId="0" shapeId="0">
      <text>
        <r>
          <rPr>
            <b/>
            <sz val="9"/>
            <color indexed="81"/>
            <rFont val="Tahoma"/>
            <family val="2"/>
          </rPr>
          <t xml:space="preserve">[Date Format: dd/MM/yyyy]Please double click to show the popup
</t>
        </r>
      </text>
    </comment>
    <comment ref="U154" authorId="0" shapeId="0">
      <text>
        <r>
          <rPr>
            <b/>
            <sz val="9"/>
            <color indexed="81"/>
            <rFont val="Tahoma"/>
            <family val="2"/>
          </rPr>
          <t xml:space="preserve">[Date Format: dd/MM/yyyy]Please double click to show the popup
</t>
        </r>
      </text>
    </comment>
    <comment ref="V154" authorId="0" shapeId="0">
      <text>
        <r>
          <rPr>
            <b/>
            <sz val="9"/>
            <color indexed="81"/>
            <rFont val="Tahoma"/>
            <family val="2"/>
          </rPr>
          <t xml:space="preserve">[Date Format: dd/MM/yyyy]Please double click to show the popup
</t>
        </r>
      </text>
    </comment>
    <comment ref="W154" authorId="0" shapeId="0">
      <text>
        <r>
          <rPr>
            <b/>
            <sz val="9"/>
            <color indexed="81"/>
            <rFont val="Tahoma"/>
            <family val="2"/>
          </rPr>
          <t xml:space="preserve">[Date Format: dd/MM/yyyy]Please double click to show the popup
</t>
        </r>
      </text>
    </comment>
    <comment ref="X154" authorId="0" shapeId="0">
      <text>
        <r>
          <rPr>
            <b/>
            <sz val="9"/>
            <color indexed="81"/>
            <rFont val="Tahoma"/>
            <family val="2"/>
          </rPr>
          <t xml:space="preserve">[Date Format: dd/MM/yyyy]Please double click to show the popup
</t>
        </r>
      </text>
    </comment>
    <comment ref="Y154" authorId="0" shapeId="0">
      <text>
        <r>
          <rPr>
            <b/>
            <sz val="9"/>
            <color indexed="81"/>
            <rFont val="Tahoma"/>
            <family val="2"/>
          </rPr>
          <t xml:space="preserve">[Date Format: dd/MM/yyyy]Please double click to show the popup
</t>
        </r>
      </text>
    </comment>
    <comment ref="Z154" authorId="0" shapeId="0">
      <text>
        <r>
          <rPr>
            <b/>
            <sz val="9"/>
            <color indexed="81"/>
            <rFont val="Tahoma"/>
            <family val="2"/>
          </rPr>
          <t xml:space="preserve">[Date Format: dd/MM/yyyy]Please double click to show the popup
</t>
        </r>
      </text>
    </comment>
    <comment ref="AA154" authorId="0" shapeId="0">
      <text>
        <r>
          <rPr>
            <b/>
            <sz val="9"/>
            <color indexed="81"/>
            <rFont val="Tahoma"/>
            <family val="2"/>
          </rPr>
          <t xml:space="preserve">[Date Format: dd/MM/yyyy]Please double click to show the popup
</t>
        </r>
      </text>
    </comment>
    <comment ref="AB154" authorId="0" shapeId="0">
      <text>
        <r>
          <rPr>
            <b/>
            <sz val="9"/>
            <color indexed="81"/>
            <rFont val="Tahoma"/>
            <family val="2"/>
          </rPr>
          <t xml:space="preserve">[Date Format: dd/MM/yyyy]Please double click to show the popup
</t>
        </r>
      </text>
    </comment>
    <comment ref="AC154" authorId="0" shapeId="0">
      <text>
        <r>
          <rPr>
            <b/>
            <sz val="9"/>
            <color indexed="81"/>
            <rFont val="Tahoma"/>
            <family val="2"/>
          </rPr>
          <t xml:space="preserve">[Date Format: dd/MM/yyyy]Please double click to show the popup
</t>
        </r>
      </text>
    </comment>
    <comment ref="AD154" authorId="0" shapeId="0">
      <text>
        <r>
          <rPr>
            <b/>
            <sz val="9"/>
            <color indexed="81"/>
            <rFont val="Tahoma"/>
            <family val="2"/>
          </rPr>
          <t xml:space="preserve">[Date Format: dd/MM/yyyy]Please double click to show the popup
</t>
        </r>
      </text>
    </comment>
    <comment ref="AE154" authorId="0" shapeId="0">
      <text>
        <r>
          <rPr>
            <b/>
            <sz val="9"/>
            <color indexed="81"/>
            <rFont val="Tahoma"/>
            <family val="2"/>
          </rPr>
          <t xml:space="preserve">[Date Format: dd/MM/yyyy]Please double click to show the popup
</t>
        </r>
      </text>
    </comment>
    <comment ref="AF154" authorId="0" shapeId="0">
      <text>
        <r>
          <rPr>
            <b/>
            <sz val="9"/>
            <color indexed="81"/>
            <rFont val="Tahoma"/>
            <family val="2"/>
          </rPr>
          <t xml:space="preserve">[Date Format: dd/MM/yyyy]Please double click to show the popup
</t>
        </r>
      </text>
    </comment>
    <comment ref="AG154" authorId="0" shapeId="0">
      <text>
        <r>
          <rPr>
            <b/>
            <sz val="9"/>
            <color indexed="81"/>
            <rFont val="Tahoma"/>
            <family val="2"/>
          </rPr>
          <t xml:space="preserve">[Date Format: dd/MM/yyyy]Please double click to show the popup
</t>
        </r>
      </text>
    </comment>
    <comment ref="AH154" authorId="0" shapeId="0">
      <text>
        <r>
          <rPr>
            <b/>
            <sz val="9"/>
            <color indexed="81"/>
            <rFont val="Tahoma"/>
            <family val="2"/>
          </rPr>
          <t xml:space="preserve">[Date Format: dd/MM/yyyy]Please double click to show the popup
</t>
        </r>
      </text>
    </comment>
    <comment ref="AI154" authorId="0" shapeId="0">
      <text>
        <r>
          <rPr>
            <b/>
            <sz val="9"/>
            <color indexed="81"/>
            <rFont val="Tahoma"/>
            <family val="2"/>
          </rPr>
          <t xml:space="preserve">[Date Format: dd/MM/yyyy]Please double click to show the popup
</t>
        </r>
      </text>
    </comment>
    <comment ref="K174" authorId="0" shapeId="0">
      <text>
        <r>
          <rPr>
            <b/>
            <sz val="9"/>
            <color indexed="81"/>
            <rFont val="Tahoma"/>
            <family val="2"/>
          </rPr>
          <t xml:space="preserve">[Date Format: dd/MM/yyyy]Please double click to show the popup
</t>
        </r>
      </text>
    </comment>
    <comment ref="L174" authorId="0" shapeId="0">
      <text>
        <r>
          <rPr>
            <b/>
            <sz val="9"/>
            <color indexed="81"/>
            <rFont val="Tahoma"/>
            <family val="2"/>
          </rPr>
          <t xml:space="preserve">[Date Format: dd/MM/yyyy]Please double click to show the popup
</t>
        </r>
      </text>
    </comment>
    <comment ref="M174" authorId="0" shapeId="0">
      <text>
        <r>
          <rPr>
            <b/>
            <sz val="9"/>
            <color indexed="81"/>
            <rFont val="Tahoma"/>
            <family val="2"/>
          </rPr>
          <t xml:space="preserve">[Date Format: dd/MM/yyyy]Please double click to show the popup
</t>
        </r>
      </text>
    </comment>
    <comment ref="N174" authorId="0" shapeId="0">
      <text>
        <r>
          <rPr>
            <b/>
            <sz val="9"/>
            <color indexed="81"/>
            <rFont val="Tahoma"/>
            <family val="2"/>
          </rPr>
          <t xml:space="preserve">[Date Format: dd/MM/yyyy]Please double click to show the popup
</t>
        </r>
      </text>
    </comment>
    <comment ref="O174" authorId="0" shapeId="0">
      <text>
        <r>
          <rPr>
            <b/>
            <sz val="9"/>
            <color indexed="81"/>
            <rFont val="Tahoma"/>
            <family val="2"/>
          </rPr>
          <t xml:space="preserve">[Date Format: dd/MM/yyyy]Please double click to show the popup
</t>
        </r>
      </text>
    </comment>
    <comment ref="P174" authorId="0" shapeId="0">
      <text>
        <r>
          <rPr>
            <b/>
            <sz val="9"/>
            <color indexed="81"/>
            <rFont val="Tahoma"/>
            <family val="2"/>
          </rPr>
          <t xml:space="preserve">[Date Format: dd/MM/yyyy]Please double click to show the popup
</t>
        </r>
      </text>
    </comment>
    <comment ref="Q174" authorId="0" shapeId="0">
      <text>
        <r>
          <rPr>
            <b/>
            <sz val="9"/>
            <color indexed="81"/>
            <rFont val="Tahoma"/>
            <family val="2"/>
          </rPr>
          <t xml:space="preserve">[Date Format: dd/MM/yyyy]Please double click to show the popup
</t>
        </r>
      </text>
    </comment>
    <comment ref="R174" authorId="0" shapeId="0">
      <text>
        <r>
          <rPr>
            <b/>
            <sz val="9"/>
            <color indexed="81"/>
            <rFont val="Tahoma"/>
            <family val="2"/>
          </rPr>
          <t xml:space="preserve">[Date Format: dd/MM/yyyy]Please double click to show the popup
</t>
        </r>
      </text>
    </comment>
    <comment ref="S174" authorId="0" shapeId="0">
      <text>
        <r>
          <rPr>
            <b/>
            <sz val="9"/>
            <color indexed="81"/>
            <rFont val="Tahoma"/>
            <family val="2"/>
          </rPr>
          <t xml:space="preserve">[Date Format: dd/MM/yyyy]Please double click to show the popup
</t>
        </r>
      </text>
    </comment>
    <comment ref="T174" authorId="0" shapeId="0">
      <text>
        <r>
          <rPr>
            <b/>
            <sz val="9"/>
            <color indexed="81"/>
            <rFont val="Tahoma"/>
            <family val="2"/>
          </rPr>
          <t xml:space="preserve">[Date Format: dd/MM/yyyy]Please double click to show the popup
</t>
        </r>
      </text>
    </comment>
    <comment ref="U174" authorId="0" shapeId="0">
      <text>
        <r>
          <rPr>
            <b/>
            <sz val="9"/>
            <color indexed="81"/>
            <rFont val="Tahoma"/>
            <family val="2"/>
          </rPr>
          <t xml:space="preserve">[Date Format: dd/MM/yyyy]Please double click to show the popup
</t>
        </r>
      </text>
    </comment>
    <comment ref="V174" authorId="0" shapeId="0">
      <text>
        <r>
          <rPr>
            <b/>
            <sz val="9"/>
            <color indexed="81"/>
            <rFont val="Tahoma"/>
            <family val="2"/>
          </rPr>
          <t xml:space="preserve">[Date Format: dd/MM/yyyy]Please double click to show the popup
</t>
        </r>
      </text>
    </comment>
    <comment ref="W174" authorId="0" shapeId="0">
      <text>
        <r>
          <rPr>
            <b/>
            <sz val="9"/>
            <color indexed="81"/>
            <rFont val="Tahoma"/>
            <family val="2"/>
          </rPr>
          <t xml:space="preserve">[Date Format: dd/MM/yyyy]Please double click to show the popup
</t>
        </r>
      </text>
    </comment>
    <comment ref="X174" authorId="0" shapeId="0">
      <text>
        <r>
          <rPr>
            <b/>
            <sz val="9"/>
            <color indexed="81"/>
            <rFont val="Tahoma"/>
            <family val="2"/>
          </rPr>
          <t xml:space="preserve">[Date Format: dd/MM/yyyy]Please double click to show the popup
</t>
        </r>
      </text>
    </comment>
    <comment ref="Y174" authorId="0" shapeId="0">
      <text>
        <r>
          <rPr>
            <b/>
            <sz val="9"/>
            <color indexed="81"/>
            <rFont val="Tahoma"/>
            <family val="2"/>
          </rPr>
          <t xml:space="preserve">[Date Format: dd/MM/yyyy]Please double click to show the popup
</t>
        </r>
      </text>
    </comment>
    <comment ref="Z174" authorId="0" shapeId="0">
      <text>
        <r>
          <rPr>
            <b/>
            <sz val="9"/>
            <color indexed="81"/>
            <rFont val="Tahoma"/>
            <family val="2"/>
          </rPr>
          <t xml:space="preserve">[Date Format: dd/MM/yyyy]Please double click to show the popup
</t>
        </r>
      </text>
    </comment>
    <comment ref="AA174" authorId="0" shapeId="0">
      <text>
        <r>
          <rPr>
            <b/>
            <sz val="9"/>
            <color indexed="81"/>
            <rFont val="Tahoma"/>
            <family val="2"/>
          </rPr>
          <t xml:space="preserve">[Date Format: dd/MM/yyyy]Please double click to show the popup
</t>
        </r>
      </text>
    </comment>
    <comment ref="AB174" authorId="0" shapeId="0">
      <text>
        <r>
          <rPr>
            <b/>
            <sz val="9"/>
            <color indexed="81"/>
            <rFont val="Tahoma"/>
            <family val="2"/>
          </rPr>
          <t xml:space="preserve">[Date Format: dd/MM/yyyy]Please double click to show the popup
</t>
        </r>
      </text>
    </comment>
    <comment ref="AC174" authorId="0" shapeId="0">
      <text>
        <r>
          <rPr>
            <b/>
            <sz val="9"/>
            <color indexed="81"/>
            <rFont val="Tahoma"/>
            <family val="2"/>
          </rPr>
          <t xml:space="preserve">[Date Format: dd/MM/yyyy]Please double click to show the popup
</t>
        </r>
      </text>
    </comment>
    <comment ref="AD174" authorId="0" shapeId="0">
      <text>
        <r>
          <rPr>
            <b/>
            <sz val="9"/>
            <color indexed="81"/>
            <rFont val="Tahoma"/>
            <family val="2"/>
          </rPr>
          <t xml:space="preserve">[Date Format: dd/MM/yyyy]Please double click to show the popup
</t>
        </r>
      </text>
    </comment>
    <comment ref="AE174" authorId="0" shapeId="0">
      <text>
        <r>
          <rPr>
            <b/>
            <sz val="9"/>
            <color indexed="81"/>
            <rFont val="Tahoma"/>
            <family val="2"/>
          </rPr>
          <t xml:space="preserve">[Date Format: dd/MM/yyyy]Please double click to show the popup
</t>
        </r>
      </text>
    </comment>
    <comment ref="AF174" authorId="0" shapeId="0">
      <text>
        <r>
          <rPr>
            <b/>
            <sz val="9"/>
            <color indexed="81"/>
            <rFont val="Tahoma"/>
            <family val="2"/>
          </rPr>
          <t xml:space="preserve">[Date Format: dd/MM/yyyy]Please double click to show the popup
</t>
        </r>
      </text>
    </comment>
    <comment ref="AG174" authorId="0" shapeId="0">
      <text>
        <r>
          <rPr>
            <b/>
            <sz val="9"/>
            <color indexed="81"/>
            <rFont val="Tahoma"/>
            <family val="2"/>
          </rPr>
          <t xml:space="preserve">[Date Format: dd/MM/yyyy]Please double click to show the popup
</t>
        </r>
      </text>
    </comment>
    <comment ref="AH174" authorId="0" shapeId="0">
      <text>
        <r>
          <rPr>
            <b/>
            <sz val="9"/>
            <color indexed="81"/>
            <rFont val="Tahoma"/>
            <family val="2"/>
          </rPr>
          <t xml:space="preserve">[Date Format: dd/MM/yyyy]Please double click to show the popup
</t>
        </r>
      </text>
    </comment>
    <comment ref="AI174" authorId="0" shapeId="0">
      <text>
        <r>
          <rPr>
            <b/>
            <sz val="9"/>
            <color indexed="81"/>
            <rFont val="Tahoma"/>
            <family val="2"/>
          </rPr>
          <t xml:space="preserve">[Date Format: dd/MM/yyyy]Please double click to show the popup
</t>
        </r>
      </text>
    </comment>
    <comment ref="K175" authorId="0" shapeId="0">
      <text>
        <r>
          <rPr>
            <b/>
            <sz val="9"/>
            <color indexed="81"/>
            <rFont val="Tahoma"/>
            <family val="2"/>
          </rPr>
          <t xml:space="preserve">[Date Format: dd/MM/yyyy]Please double click to show the popup
</t>
        </r>
      </text>
    </comment>
    <comment ref="L175" authorId="0" shapeId="0">
      <text>
        <r>
          <rPr>
            <b/>
            <sz val="9"/>
            <color indexed="81"/>
            <rFont val="Tahoma"/>
            <family val="2"/>
          </rPr>
          <t xml:space="preserve">[Date Format: dd/MM/yyyy]Please double click to show the popup
</t>
        </r>
      </text>
    </comment>
    <comment ref="M175" authorId="0" shapeId="0">
      <text>
        <r>
          <rPr>
            <b/>
            <sz val="9"/>
            <color indexed="81"/>
            <rFont val="Tahoma"/>
            <family val="2"/>
          </rPr>
          <t xml:space="preserve">[Date Format: dd/MM/yyyy]Please double click to show the popup
</t>
        </r>
      </text>
    </comment>
    <comment ref="N175" authorId="0" shapeId="0">
      <text>
        <r>
          <rPr>
            <b/>
            <sz val="9"/>
            <color indexed="81"/>
            <rFont val="Tahoma"/>
            <family val="2"/>
          </rPr>
          <t xml:space="preserve">[Date Format: dd/MM/yyyy]Please double click to show the popup
</t>
        </r>
      </text>
    </comment>
    <comment ref="O175" authorId="0" shapeId="0">
      <text>
        <r>
          <rPr>
            <b/>
            <sz val="9"/>
            <color indexed="81"/>
            <rFont val="Tahoma"/>
            <family val="2"/>
          </rPr>
          <t xml:space="preserve">[Date Format: dd/MM/yyyy]Please double click to show the popup
</t>
        </r>
      </text>
    </comment>
    <comment ref="P175" authorId="0" shapeId="0">
      <text>
        <r>
          <rPr>
            <b/>
            <sz val="9"/>
            <color indexed="81"/>
            <rFont val="Tahoma"/>
            <family val="2"/>
          </rPr>
          <t xml:space="preserve">[Date Format: dd/MM/yyyy]Please double click to show the popup
</t>
        </r>
      </text>
    </comment>
    <comment ref="Q175" authorId="0" shapeId="0">
      <text>
        <r>
          <rPr>
            <b/>
            <sz val="9"/>
            <color indexed="81"/>
            <rFont val="Tahoma"/>
            <family val="2"/>
          </rPr>
          <t xml:space="preserve">[Date Format: dd/MM/yyyy]Please double click to show the popup
</t>
        </r>
      </text>
    </comment>
    <comment ref="R175" authorId="0" shapeId="0">
      <text>
        <r>
          <rPr>
            <b/>
            <sz val="9"/>
            <color indexed="81"/>
            <rFont val="Tahoma"/>
            <family val="2"/>
          </rPr>
          <t xml:space="preserve">[Date Format: dd/MM/yyyy]Please double click to show the popup
</t>
        </r>
      </text>
    </comment>
    <comment ref="S175" authorId="0" shapeId="0">
      <text>
        <r>
          <rPr>
            <b/>
            <sz val="9"/>
            <color indexed="81"/>
            <rFont val="Tahoma"/>
            <family val="2"/>
          </rPr>
          <t xml:space="preserve">[Date Format: dd/MM/yyyy]Please double click to show the popup
</t>
        </r>
      </text>
    </comment>
    <comment ref="T175" authorId="0" shapeId="0">
      <text>
        <r>
          <rPr>
            <b/>
            <sz val="9"/>
            <color indexed="81"/>
            <rFont val="Tahoma"/>
            <family val="2"/>
          </rPr>
          <t xml:space="preserve">[Date Format: dd/MM/yyyy]Please double click to show the popup
</t>
        </r>
      </text>
    </comment>
    <comment ref="U175" authorId="0" shapeId="0">
      <text>
        <r>
          <rPr>
            <b/>
            <sz val="9"/>
            <color indexed="81"/>
            <rFont val="Tahoma"/>
            <family val="2"/>
          </rPr>
          <t xml:space="preserve">[Date Format: dd/MM/yyyy]Please double click to show the popup
</t>
        </r>
      </text>
    </comment>
    <comment ref="V175" authorId="0" shapeId="0">
      <text>
        <r>
          <rPr>
            <b/>
            <sz val="9"/>
            <color indexed="81"/>
            <rFont val="Tahoma"/>
            <family val="2"/>
          </rPr>
          <t xml:space="preserve">[Date Format: dd/MM/yyyy]Please double click to show the popup
</t>
        </r>
      </text>
    </comment>
    <comment ref="W175" authorId="0" shapeId="0">
      <text>
        <r>
          <rPr>
            <b/>
            <sz val="9"/>
            <color indexed="81"/>
            <rFont val="Tahoma"/>
            <family val="2"/>
          </rPr>
          <t xml:space="preserve">[Date Format: dd/MM/yyyy]Please double click to show the popup
</t>
        </r>
      </text>
    </comment>
    <comment ref="X175" authorId="0" shapeId="0">
      <text>
        <r>
          <rPr>
            <b/>
            <sz val="9"/>
            <color indexed="81"/>
            <rFont val="Tahoma"/>
            <family val="2"/>
          </rPr>
          <t xml:space="preserve">[Date Format: dd/MM/yyyy]Please double click to show the popup
</t>
        </r>
      </text>
    </comment>
    <comment ref="Y175" authorId="0" shapeId="0">
      <text>
        <r>
          <rPr>
            <b/>
            <sz val="9"/>
            <color indexed="81"/>
            <rFont val="Tahoma"/>
            <family val="2"/>
          </rPr>
          <t xml:space="preserve">[Date Format: dd/MM/yyyy]Please double click to show the popup
</t>
        </r>
      </text>
    </comment>
    <comment ref="Z175" authorId="0" shapeId="0">
      <text>
        <r>
          <rPr>
            <b/>
            <sz val="9"/>
            <color indexed="81"/>
            <rFont val="Tahoma"/>
            <family val="2"/>
          </rPr>
          <t xml:space="preserve">[Date Format: dd/MM/yyyy]Please double click to show the popup
</t>
        </r>
      </text>
    </comment>
    <comment ref="AA175" authorId="0" shapeId="0">
      <text>
        <r>
          <rPr>
            <b/>
            <sz val="9"/>
            <color indexed="81"/>
            <rFont val="Tahoma"/>
            <family val="2"/>
          </rPr>
          <t xml:space="preserve">[Date Format: dd/MM/yyyy]Please double click to show the popup
</t>
        </r>
      </text>
    </comment>
    <comment ref="AB175" authorId="0" shapeId="0">
      <text>
        <r>
          <rPr>
            <b/>
            <sz val="9"/>
            <color indexed="81"/>
            <rFont val="Tahoma"/>
            <family val="2"/>
          </rPr>
          <t xml:space="preserve">[Date Format: dd/MM/yyyy]Please double click to show the popup
</t>
        </r>
      </text>
    </comment>
    <comment ref="AC175" authorId="0" shapeId="0">
      <text>
        <r>
          <rPr>
            <b/>
            <sz val="9"/>
            <color indexed="81"/>
            <rFont val="Tahoma"/>
            <family val="2"/>
          </rPr>
          <t xml:space="preserve">[Date Format: dd/MM/yyyy]Please double click to show the popup
</t>
        </r>
      </text>
    </comment>
    <comment ref="AD175" authorId="0" shapeId="0">
      <text>
        <r>
          <rPr>
            <b/>
            <sz val="9"/>
            <color indexed="81"/>
            <rFont val="Tahoma"/>
            <family val="2"/>
          </rPr>
          <t xml:space="preserve">[Date Format: dd/MM/yyyy]Please double click to show the popup
</t>
        </r>
      </text>
    </comment>
    <comment ref="AE175" authorId="0" shapeId="0">
      <text>
        <r>
          <rPr>
            <b/>
            <sz val="9"/>
            <color indexed="81"/>
            <rFont val="Tahoma"/>
            <family val="2"/>
          </rPr>
          <t xml:space="preserve">[Date Format: dd/MM/yyyy]Please double click to show the popup
</t>
        </r>
      </text>
    </comment>
    <comment ref="AF175" authorId="0" shapeId="0">
      <text>
        <r>
          <rPr>
            <b/>
            <sz val="9"/>
            <color indexed="81"/>
            <rFont val="Tahoma"/>
            <family val="2"/>
          </rPr>
          <t xml:space="preserve">[Date Format: dd/MM/yyyy]Please double click to show the popup
</t>
        </r>
      </text>
    </comment>
    <comment ref="AG175" authorId="0" shapeId="0">
      <text>
        <r>
          <rPr>
            <b/>
            <sz val="9"/>
            <color indexed="81"/>
            <rFont val="Tahoma"/>
            <family val="2"/>
          </rPr>
          <t xml:space="preserve">[Date Format: dd/MM/yyyy]Please double click to show the popup
</t>
        </r>
      </text>
    </comment>
    <comment ref="AH175" authorId="0" shapeId="0">
      <text>
        <r>
          <rPr>
            <b/>
            <sz val="9"/>
            <color indexed="81"/>
            <rFont val="Tahoma"/>
            <family val="2"/>
          </rPr>
          <t xml:space="preserve">[Date Format: dd/MM/yyyy]Please double click to show the popup
</t>
        </r>
      </text>
    </comment>
    <comment ref="AI175" authorId="0" shapeId="0">
      <text>
        <r>
          <rPr>
            <b/>
            <sz val="9"/>
            <color indexed="81"/>
            <rFont val="Tahoma"/>
            <family val="2"/>
          </rPr>
          <t xml:space="preserve">[Date Format: dd/MM/yyyy]Please double click to show the popup
</t>
        </r>
      </text>
    </comment>
    <comment ref="F185" authorId="0" shapeId="0">
      <text>
        <r>
          <rPr>
            <b/>
            <sz val="9"/>
            <color indexed="81"/>
            <rFont val="Tahoma"/>
            <family val="2"/>
          </rPr>
          <t xml:space="preserve">[Date Format: dd/MM/yyyy]Please double click to show the popup
</t>
        </r>
      </text>
    </comment>
    <comment ref="G185" authorId="0" shapeId="0">
      <text>
        <r>
          <rPr>
            <b/>
            <sz val="9"/>
            <color indexed="81"/>
            <rFont val="Tahoma"/>
            <family val="2"/>
          </rPr>
          <t xml:space="preserve">[Date Format: dd/MM/yyyy]Please double click to show the popup
</t>
        </r>
      </text>
    </comment>
    <comment ref="H185" authorId="0" shapeId="0">
      <text>
        <r>
          <rPr>
            <b/>
            <sz val="9"/>
            <color indexed="81"/>
            <rFont val="Tahoma"/>
            <family val="2"/>
          </rPr>
          <t xml:space="preserve">[Date Format: dd/MM/yyyy]Please double click to show the popup
</t>
        </r>
      </text>
    </comment>
    <comment ref="I185" authorId="0" shapeId="0">
      <text>
        <r>
          <rPr>
            <b/>
            <sz val="9"/>
            <color indexed="81"/>
            <rFont val="Tahoma"/>
            <family val="2"/>
          </rPr>
          <t xml:space="preserve">[Date Format: dd/MM/yyyy]Please double click to show the popup
</t>
        </r>
      </text>
    </comment>
    <comment ref="J185" authorId="0" shapeId="0">
      <text>
        <r>
          <rPr>
            <b/>
            <sz val="9"/>
            <color indexed="81"/>
            <rFont val="Tahoma"/>
            <family val="2"/>
          </rPr>
          <t xml:space="preserve">[Date Format: dd/MM/yyyy]Please double click to show the popup
</t>
        </r>
      </text>
    </comment>
    <comment ref="K185" authorId="0" shapeId="0">
      <text>
        <r>
          <rPr>
            <b/>
            <sz val="9"/>
            <color indexed="81"/>
            <rFont val="Tahoma"/>
            <family val="2"/>
          </rPr>
          <t xml:space="preserve">[Date Format: dd/MM/yyyy]Please double click to show the popup
</t>
        </r>
      </text>
    </comment>
    <comment ref="L185" authorId="0" shapeId="0">
      <text>
        <r>
          <rPr>
            <b/>
            <sz val="9"/>
            <color indexed="81"/>
            <rFont val="Tahoma"/>
            <family val="2"/>
          </rPr>
          <t xml:space="preserve">[Date Format: dd/MM/yyyy]Please double click to show the popup
</t>
        </r>
      </text>
    </comment>
    <comment ref="M185" authorId="0" shapeId="0">
      <text>
        <r>
          <rPr>
            <b/>
            <sz val="9"/>
            <color indexed="81"/>
            <rFont val="Tahoma"/>
            <family val="2"/>
          </rPr>
          <t xml:space="preserve">[Date Format: dd/MM/yyyy]Please double click to show the popup
</t>
        </r>
      </text>
    </comment>
    <comment ref="N185" authorId="0" shapeId="0">
      <text>
        <r>
          <rPr>
            <b/>
            <sz val="9"/>
            <color indexed="81"/>
            <rFont val="Tahoma"/>
            <family val="2"/>
          </rPr>
          <t xml:space="preserve">[Date Format: dd/MM/yyyy]Please double click to show the popup
</t>
        </r>
      </text>
    </comment>
    <comment ref="O185" authorId="0" shapeId="0">
      <text>
        <r>
          <rPr>
            <b/>
            <sz val="9"/>
            <color indexed="81"/>
            <rFont val="Tahoma"/>
            <family val="2"/>
          </rPr>
          <t xml:space="preserve">[Date Format: dd/MM/yyyy]Please double click to show the popup
</t>
        </r>
      </text>
    </comment>
    <comment ref="P185" authorId="0" shapeId="0">
      <text>
        <r>
          <rPr>
            <b/>
            <sz val="9"/>
            <color indexed="81"/>
            <rFont val="Tahoma"/>
            <family val="2"/>
          </rPr>
          <t xml:space="preserve">[Date Format: dd/MM/yyyy]Please double click to show the popup
</t>
        </r>
      </text>
    </comment>
    <comment ref="Q185" authorId="0" shapeId="0">
      <text>
        <r>
          <rPr>
            <b/>
            <sz val="9"/>
            <color indexed="81"/>
            <rFont val="Tahoma"/>
            <family val="2"/>
          </rPr>
          <t xml:space="preserve">[Date Format: dd/MM/yyyy]Please double click to show the popup
</t>
        </r>
      </text>
    </comment>
    <comment ref="R185" authorId="0" shapeId="0">
      <text>
        <r>
          <rPr>
            <b/>
            <sz val="9"/>
            <color indexed="81"/>
            <rFont val="Tahoma"/>
            <family val="2"/>
          </rPr>
          <t xml:space="preserve">[Date Format: dd/MM/yyyy]Please double click to show the popup
</t>
        </r>
      </text>
    </comment>
    <comment ref="S185" authorId="0" shapeId="0">
      <text>
        <r>
          <rPr>
            <b/>
            <sz val="9"/>
            <color indexed="81"/>
            <rFont val="Tahoma"/>
            <family val="2"/>
          </rPr>
          <t xml:space="preserve">[Date Format: dd/MM/yyyy]Please double click to show the popup
</t>
        </r>
      </text>
    </comment>
    <comment ref="T185" authorId="0" shapeId="0">
      <text>
        <r>
          <rPr>
            <b/>
            <sz val="9"/>
            <color indexed="81"/>
            <rFont val="Tahoma"/>
            <family val="2"/>
          </rPr>
          <t xml:space="preserve">[Date Format: dd/MM/yyyy]Please double click to show the popup
</t>
        </r>
      </text>
    </comment>
    <comment ref="U185" authorId="0" shapeId="0">
      <text>
        <r>
          <rPr>
            <b/>
            <sz val="9"/>
            <color indexed="81"/>
            <rFont val="Tahoma"/>
            <family val="2"/>
          </rPr>
          <t xml:space="preserve">[Date Format: dd/MM/yyyy]Please double click to show the popup
</t>
        </r>
      </text>
    </comment>
    <comment ref="V185" authorId="0" shapeId="0">
      <text>
        <r>
          <rPr>
            <b/>
            <sz val="9"/>
            <color indexed="81"/>
            <rFont val="Tahoma"/>
            <family val="2"/>
          </rPr>
          <t xml:space="preserve">[Date Format: dd/MM/yyyy]Please double click to show the popup
</t>
        </r>
      </text>
    </comment>
    <comment ref="W185" authorId="0" shapeId="0">
      <text>
        <r>
          <rPr>
            <b/>
            <sz val="9"/>
            <color indexed="81"/>
            <rFont val="Tahoma"/>
            <family val="2"/>
          </rPr>
          <t xml:space="preserve">[Date Format: dd/MM/yyyy]Please double click to show the popup
</t>
        </r>
      </text>
    </comment>
    <comment ref="X185" authorId="0" shapeId="0">
      <text>
        <r>
          <rPr>
            <b/>
            <sz val="9"/>
            <color indexed="81"/>
            <rFont val="Tahoma"/>
            <family val="2"/>
          </rPr>
          <t xml:space="preserve">[Date Format: dd/MM/yyyy]Please double click to show the popup
</t>
        </r>
      </text>
    </comment>
    <comment ref="Y185" authorId="0" shapeId="0">
      <text>
        <r>
          <rPr>
            <b/>
            <sz val="9"/>
            <color indexed="81"/>
            <rFont val="Tahoma"/>
            <family val="2"/>
          </rPr>
          <t xml:space="preserve">[Date Format: dd/MM/yyyy]Please double click to show the popup
</t>
        </r>
      </text>
    </comment>
    <comment ref="Z185" authorId="0" shapeId="0">
      <text>
        <r>
          <rPr>
            <b/>
            <sz val="9"/>
            <color indexed="81"/>
            <rFont val="Tahoma"/>
            <family val="2"/>
          </rPr>
          <t xml:space="preserve">[Date Format: dd/MM/yyyy]Please double click to show the popup
</t>
        </r>
      </text>
    </comment>
    <comment ref="AA185" authorId="0" shapeId="0">
      <text>
        <r>
          <rPr>
            <b/>
            <sz val="9"/>
            <color indexed="81"/>
            <rFont val="Tahoma"/>
            <family val="2"/>
          </rPr>
          <t xml:space="preserve">[Date Format: dd/MM/yyyy]Please double click to show the popup
</t>
        </r>
      </text>
    </comment>
    <comment ref="AB185" authorId="0" shapeId="0">
      <text>
        <r>
          <rPr>
            <b/>
            <sz val="9"/>
            <color indexed="81"/>
            <rFont val="Tahoma"/>
            <family val="2"/>
          </rPr>
          <t xml:space="preserve">[Date Format: dd/MM/yyyy]Please double click to show the popup
</t>
        </r>
      </text>
    </comment>
    <comment ref="AC185" authorId="0" shapeId="0">
      <text>
        <r>
          <rPr>
            <b/>
            <sz val="9"/>
            <color indexed="81"/>
            <rFont val="Tahoma"/>
            <family val="2"/>
          </rPr>
          <t xml:space="preserve">[Date Format: dd/MM/yyyy]Please double click to show the popup
</t>
        </r>
      </text>
    </comment>
    <comment ref="AD185" authorId="0" shapeId="0">
      <text>
        <r>
          <rPr>
            <b/>
            <sz val="9"/>
            <color indexed="81"/>
            <rFont val="Tahoma"/>
            <family val="2"/>
          </rPr>
          <t xml:space="preserve">[Date Format: dd/MM/yyyy]Please double click to show the popup
</t>
        </r>
      </text>
    </comment>
    <comment ref="AE185" authorId="0" shapeId="0">
      <text>
        <r>
          <rPr>
            <b/>
            <sz val="9"/>
            <color indexed="81"/>
            <rFont val="Tahoma"/>
            <family val="2"/>
          </rPr>
          <t xml:space="preserve">[Date Format: dd/MM/yyyy]Please double click to show the popup
</t>
        </r>
      </text>
    </comment>
    <comment ref="AF185" authorId="0" shapeId="0">
      <text>
        <r>
          <rPr>
            <b/>
            <sz val="9"/>
            <color indexed="81"/>
            <rFont val="Tahoma"/>
            <family val="2"/>
          </rPr>
          <t xml:space="preserve">[Date Format: dd/MM/yyyy]Please double click to show the popup
</t>
        </r>
      </text>
    </comment>
    <comment ref="AG185" authorId="0" shapeId="0">
      <text>
        <r>
          <rPr>
            <b/>
            <sz val="9"/>
            <color indexed="81"/>
            <rFont val="Tahoma"/>
            <family val="2"/>
          </rPr>
          <t xml:space="preserve">[Date Format: dd/MM/yyyy]Please double click to show the popup
</t>
        </r>
      </text>
    </comment>
    <comment ref="AH185" authorId="0" shapeId="0">
      <text>
        <r>
          <rPr>
            <b/>
            <sz val="9"/>
            <color indexed="81"/>
            <rFont val="Tahoma"/>
            <family val="2"/>
          </rPr>
          <t xml:space="preserve">[Date Format: dd/MM/yyyy]Please double click to show the popup
</t>
        </r>
      </text>
    </comment>
    <comment ref="AI185" authorId="0" shapeId="0">
      <text>
        <r>
          <rPr>
            <b/>
            <sz val="9"/>
            <color indexed="81"/>
            <rFont val="Tahoma"/>
            <family val="2"/>
          </rPr>
          <t xml:space="preserve">[Date Format: dd/MM/yyyy]Please double click to show the popup
</t>
        </r>
      </text>
    </comment>
    <comment ref="F186" authorId="0" shapeId="0">
      <text>
        <r>
          <rPr>
            <b/>
            <sz val="9"/>
            <color indexed="81"/>
            <rFont val="Tahoma"/>
            <family val="2"/>
          </rPr>
          <t xml:space="preserve">[Date Format: dd/MM/yyyy]Please double click to show the popup
</t>
        </r>
      </text>
    </comment>
    <comment ref="G186" authorId="0" shapeId="0">
      <text>
        <r>
          <rPr>
            <b/>
            <sz val="9"/>
            <color indexed="81"/>
            <rFont val="Tahoma"/>
            <family val="2"/>
          </rPr>
          <t xml:space="preserve">[Date Format: dd/MM/yyyy]Please double click to show the popup
</t>
        </r>
      </text>
    </comment>
    <comment ref="H186" authorId="0" shapeId="0">
      <text>
        <r>
          <rPr>
            <b/>
            <sz val="9"/>
            <color indexed="81"/>
            <rFont val="Tahoma"/>
            <family val="2"/>
          </rPr>
          <t xml:space="preserve">[Date Format: dd/MM/yyyy]Please double click to show the popup
</t>
        </r>
      </text>
    </comment>
    <comment ref="I186" authorId="0" shapeId="0">
      <text>
        <r>
          <rPr>
            <b/>
            <sz val="9"/>
            <color indexed="81"/>
            <rFont val="Tahoma"/>
            <family val="2"/>
          </rPr>
          <t xml:space="preserve">[Date Format: dd/MM/yyyy]Please double click to show the popup
</t>
        </r>
      </text>
    </comment>
    <comment ref="J186" authorId="0" shapeId="0">
      <text>
        <r>
          <rPr>
            <b/>
            <sz val="9"/>
            <color indexed="81"/>
            <rFont val="Tahoma"/>
            <family val="2"/>
          </rPr>
          <t xml:space="preserve">[Date Format: dd/MM/yyyy]Please double click to show the popup
</t>
        </r>
      </text>
    </comment>
    <comment ref="K186" authorId="0" shapeId="0">
      <text>
        <r>
          <rPr>
            <b/>
            <sz val="9"/>
            <color indexed="81"/>
            <rFont val="Tahoma"/>
            <family val="2"/>
          </rPr>
          <t xml:space="preserve">[Date Format: dd/MM/yyyy]Please double click to show the popup
</t>
        </r>
      </text>
    </comment>
    <comment ref="L186" authorId="0" shapeId="0">
      <text>
        <r>
          <rPr>
            <b/>
            <sz val="9"/>
            <color indexed="81"/>
            <rFont val="Tahoma"/>
            <family val="2"/>
          </rPr>
          <t xml:space="preserve">[Date Format: dd/MM/yyyy]Please double click to show the popup
</t>
        </r>
      </text>
    </comment>
    <comment ref="M186" authorId="0" shapeId="0">
      <text>
        <r>
          <rPr>
            <b/>
            <sz val="9"/>
            <color indexed="81"/>
            <rFont val="Tahoma"/>
            <family val="2"/>
          </rPr>
          <t xml:space="preserve">[Date Format: dd/MM/yyyy]Please double click to show the popup
</t>
        </r>
      </text>
    </comment>
    <comment ref="N186" authorId="0" shapeId="0">
      <text>
        <r>
          <rPr>
            <b/>
            <sz val="9"/>
            <color indexed="81"/>
            <rFont val="Tahoma"/>
            <family val="2"/>
          </rPr>
          <t xml:space="preserve">[Date Format: dd/MM/yyyy]Please double click to show the popup
</t>
        </r>
      </text>
    </comment>
    <comment ref="O186" authorId="0" shapeId="0">
      <text>
        <r>
          <rPr>
            <b/>
            <sz val="9"/>
            <color indexed="81"/>
            <rFont val="Tahoma"/>
            <family val="2"/>
          </rPr>
          <t xml:space="preserve">[Date Format: dd/MM/yyyy]Please double click to show the popup
</t>
        </r>
      </text>
    </comment>
    <comment ref="P186" authorId="0" shapeId="0">
      <text>
        <r>
          <rPr>
            <b/>
            <sz val="9"/>
            <color indexed="81"/>
            <rFont val="Tahoma"/>
            <family val="2"/>
          </rPr>
          <t xml:space="preserve">[Date Format: dd/MM/yyyy]Please double click to show the popup
</t>
        </r>
      </text>
    </comment>
    <comment ref="Q186" authorId="0" shapeId="0">
      <text>
        <r>
          <rPr>
            <b/>
            <sz val="9"/>
            <color indexed="81"/>
            <rFont val="Tahoma"/>
            <family val="2"/>
          </rPr>
          <t xml:space="preserve">[Date Format: dd/MM/yyyy]Please double click to show the popup
</t>
        </r>
      </text>
    </comment>
    <comment ref="R186" authorId="0" shapeId="0">
      <text>
        <r>
          <rPr>
            <b/>
            <sz val="9"/>
            <color indexed="81"/>
            <rFont val="Tahoma"/>
            <family val="2"/>
          </rPr>
          <t xml:space="preserve">[Date Format: dd/MM/yyyy]Please double click to show the popup
</t>
        </r>
      </text>
    </comment>
    <comment ref="S186" authorId="0" shapeId="0">
      <text>
        <r>
          <rPr>
            <b/>
            <sz val="9"/>
            <color indexed="81"/>
            <rFont val="Tahoma"/>
            <family val="2"/>
          </rPr>
          <t xml:space="preserve">[Date Format: dd/MM/yyyy]Please double click to show the popup
</t>
        </r>
      </text>
    </comment>
    <comment ref="T186" authorId="0" shapeId="0">
      <text>
        <r>
          <rPr>
            <b/>
            <sz val="9"/>
            <color indexed="81"/>
            <rFont val="Tahoma"/>
            <family val="2"/>
          </rPr>
          <t xml:space="preserve">[Date Format: dd/MM/yyyy]Please double click to show the popup
</t>
        </r>
      </text>
    </comment>
    <comment ref="U186" authorId="0" shapeId="0">
      <text>
        <r>
          <rPr>
            <b/>
            <sz val="9"/>
            <color indexed="81"/>
            <rFont val="Tahoma"/>
            <family val="2"/>
          </rPr>
          <t xml:space="preserve">[Date Format: dd/MM/yyyy]Please double click to show the popup
</t>
        </r>
      </text>
    </comment>
    <comment ref="V186" authorId="0" shapeId="0">
      <text>
        <r>
          <rPr>
            <b/>
            <sz val="9"/>
            <color indexed="81"/>
            <rFont val="Tahoma"/>
            <family val="2"/>
          </rPr>
          <t xml:space="preserve">[Date Format: dd/MM/yyyy]Please double click to show the popup
</t>
        </r>
      </text>
    </comment>
    <comment ref="W186" authorId="0" shapeId="0">
      <text>
        <r>
          <rPr>
            <b/>
            <sz val="9"/>
            <color indexed="81"/>
            <rFont val="Tahoma"/>
            <family val="2"/>
          </rPr>
          <t xml:space="preserve">[Date Format: dd/MM/yyyy]Please double click to show the popup
</t>
        </r>
      </text>
    </comment>
    <comment ref="X186" authorId="0" shapeId="0">
      <text>
        <r>
          <rPr>
            <b/>
            <sz val="9"/>
            <color indexed="81"/>
            <rFont val="Tahoma"/>
            <family val="2"/>
          </rPr>
          <t xml:space="preserve">[Date Format: dd/MM/yyyy]Please double click to show the popup
</t>
        </r>
      </text>
    </comment>
    <comment ref="Y186" authorId="0" shapeId="0">
      <text>
        <r>
          <rPr>
            <b/>
            <sz val="9"/>
            <color indexed="81"/>
            <rFont val="Tahoma"/>
            <family val="2"/>
          </rPr>
          <t xml:space="preserve">[Date Format: dd/MM/yyyy]Please double click to show the popup
</t>
        </r>
      </text>
    </comment>
    <comment ref="Z186" authorId="0" shapeId="0">
      <text>
        <r>
          <rPr>
            <b/>
            <sz val="9"/>
            <color indexed="81"/>
            <rFont val="Tahoma"/>
            <family val="2"/>
          </rPr>
          <t xml:space="preserve">[Date Format: dd/MM/yyyy]Please double click to show the popup
</t>
        </r>
      </text>
    </comment>
    <comment ref="AA186" authorId="0" shapeId="0">
      <text>
        <r>
          <rPr>
            <b/>
            <sz val="9"/>
            <color indexed="81"/>
            <rFont val="Tahoma"/>
            <family val="2"/>
          </rPr>
          <t xml:space="preserve">[Date Format: dd/MM/yyyy]Please double click to show the popup
</t>
        </r>
      </text>
    </comment>
    <comment ref="AB186" authorId="0" shapeId="0">
      <text>
        <r>
          <rPr>
            <b/>
            <sz val="9"/>
            <color indexed="81"/>
            <rFont val="Tahoma"/>
            <family val="2"/>
          </rPr>
          <t xml:space="preserve">[Date Format: dd/MM/yyyy]Please double click to show the popup
</t>
        </r>
      </text>
    </comment>
    <comment ref="AC186" authorId="0" shapeId="0">
      <text>
        <r>
          <rPr>
            <b/>
            <sz val="9"/>
            <color indexed="81"/>
            <rFont val="Tahoma"/>
            <family val="2"/>
          </rPr>
          <t xml:space="preserve">[Date Format: dd/MM/yyyy]Please double click to show the popup
</t>
        </r>
      </text>
    </comment>
    <comment ref="AD186" authorId="0" shapeId="0">
      <text>
        <r>
          <rPr>
            <b/>
            <sz val="9"/>
            <color indexed="81"/>
            <rFont val="Tahoma"/>
            <family val="2"/>
          </rPr>
          <t xml:space="preserve">[Date Format: dd/MM/yyyy]Please double click to show the popup
</t>
        </r>
      </text>
    </comment>
    <comment ref="AE186" authorId="0" shapeId="0">
      <text>
        <r>
          <rPr>
            <b/>
            <sz val="9"/>
            <color indexed="81"/>
            <rFont val="Tahoma"/>
            <family val="2"/>
          </rPr>
          <t xml:space="preserve">[Date Format: dd/MM/yyyy]Please double click to show the popup
</t>
        </r>
      </text>
    </comment>
    <comment ref="AF186" authorId="0" shapeId="0">
      <text>
        <r>
          <rPr>
            <b/>
            <sz val="9"/>
            <color indexed="81"/>
            <rFont val="Tahoma"/>
            <family val="2"/>
          </rPr>
          <t xml:space="preserve">[Date Format: dd/MM/yyyy]Please double click to show the popup
</t>
        </r>
      </text>
    </comment>
    <comment ref="AG186" authorId="0" shapeId="0">
      <text>
        <r>
          <rPr>
            <b/>
            <sz val="9"/>
            <color indexed="81"/>
            <rFont val="Tahoma"/>
            <family val="2"/>
          </rPr>
          <t xml:space="preserve">[Date Format: dd/MM/yyyy]Please double click to show the popup
</t>
        </r>
      </text>
    </comment>
    <comment ref="AH186" authorId="0" shapeId="0">
      <text>
        <r>
          <rPr>
            <b/>
            <sz val="9"/>
            <color indexed="81"/>
            <rFont val="Tahoma"/>
            <family val="2"/>
          </rPr>
          <t xml:space="preserve">[Date Format: dd/MM/yyyy]Please double click to show the popup
</t>
        </r>
      </text>
    </comment>
    <comment ref="AI186" authorId="0" shapeId="0">
      <text>
        <r>
          <rPr>
            <b/>
            <sz val="9"/>
            <color indexed="81"/>
            <rFont val="Tahoma"/>
            <family val="2"/>
          </rPr>
          <t xml:space="preserve">[Date Format: dd/MM/yyyy]Please double click to show the popup
</t>
        </r>
      </text>
    </comment>
    <comment ref="K200" authorId="0" shapeId="0">
      <text>
        <r>
          <rPr>
            <b/>
            <sz val="9"/>
            <color indexed="81"/>
            <rFont val="Tahoma"/>
            <family val="2"/>
          </rPr>
          <t xml:space="preserve">[Date Format: dd/MM/yyyy]Please double click to show the popup
</t>
        </r>
      </text>
    </comment>
    <comment ref="L200" authorId="0" shapeId="0">
      <text>
        <r>
          <rPr>
            <b/>
            <sz val="9"/>
            <color indexed="81"/>
            <rFont val="Tahoma"/>
            <family val="2"/>
          </rPr>
          <t xml:space="preserve">[Date Format: dd/MM/yyyy]Please double click to show the popup
</t>
        </r>
      </text>
    </comment>
    <comment ref="M200" authorId="0" shapeId="0">
      <text>
        <r>
          <rPr>
            <b/>
            <sz val="9"/>
            <color indexed="81"/>
            <rFont val="Tahoma"/>
            <family val="2"/>
          </rPr>
          <t xml:space="preserve">[Date Format: dd/MM/yyyy]Please double click to show the popup
</t>
        </r>
      </text>
    </comment>
    <comment ref="N200" authorId="0" shapeId="0">
      <text>
        <r>
          <rPr>
            <b/>
            <sz val="9"/>
            <color indexed="81"/>
            <rFont val="Tahoma"/>
            <family val="2"/>
          </rPr>
          <t xml:space="preserve">[Date Format: dd/MM/yyyy]Please double click to show the popup
</t>
        </r>
      </text>
    </comment>
    <comment ref="O200" authorId="0" shapeId="0">
      <text>
        <r>
          <rPr>
            <b/>
            <sz val="9"/>
            <color indexed="81"/>
            <rFont val="Tahoma"/>
            <family val="2"/>
          </rPr>
          <t xml:space="preserve">[Date Format: dd/MM/yyyy]Please double click to show the popup
</t>
        </r>
      </text>
    </comment>
    <comment ref="P200" authorId="0" shapeId="0">
      <text>
        <r>
          <rPr>
            <b/>
            <sz val="9"/>
            <color indexed="81"/>
            <rFont val="Tahoma"/>
            <family val="2"/>
          </rPr>
          <t xml:space="preserve">[Date Format: dd/MM/yyyy]Please double click to show the popup
</t>
        </r>
      </text>
    </comment>
    <comment ref="Q200" authorId="0" shapeId="0">
      <text>
        <r>
          <rPr>
            <b/>
            <sz val="9"/>
            <color indexed="81"/>
            <rFont val="Tahoma"/>
            <family val="2"/>
          </rPr>
          <t xml:space="preserve">[Date Format: dd/MM/yyyy]Please double click to show the popup
</t>
        </r>
      </text>
    </comment>
    <comment ref="R200" authorId="0" shapeId="0">
      <text>
        <r>
          <rPr>
            <b/>
            <sz val="9"/>
            <color indexed="81"/>
            <rFont val="Tahoma"/>
            <family val="2"/>
          </rPr>
          <t xml:space="preserve">[Date Format: dd/MM/yyyy]Please double click to show the popup
</t>
        </r>
      </text>
    </comment>
    <comment ref="S200" authorId="0" shapeId="0">
      <text>
        <r>
          <rPr>
            <b/>
            <sz val="9"/>
            <color indexed="81"/>
            <rFont val="Tahoma"/>
            <family val="2"/>
          </rPr>
          <t xml:space="preserve">[Date Format: dd/MM/yyyy]Please double click to show the popup
</t>
        </r>
      </text>
    </comment>
    <comment ref="T200" authorId="0" shapeId="0">
      <text>
        <r>
          <rPr>
            <b/>
            <sz val="9"/>
            <color indexed="81"/>
            <rFont val="Tahoma"/>
            <family val="2"/>
          </rPr>
          <t xml:space="preserve">[Date Format: dd/MM/yyyy]Please double click to show the popup
</t>
        </r>
      </text>
    </comment>
    <comment ref="U200" authorId="0" shapeId="0">
      <text>
        <r>
          <rPr>
            <b/>
            <sz val="9"/>
            <color indexed="81"/>
            <rFont val="Tahoma"/>
            <family val="2"/>
          </rPr>
          <t xml:space="preserve">[Date Format: dd/MM/yyyy]Please double click to show the popup
</t>
        </r>
      </text>
    </comment>
    <comment ref="V200" authorId="0" shapeId="0">
      <text>
        <r>
          <rPr>
            <b/>
            <sz val="9"/>
            <color indexed="81"/>
            <rFont val="Tahoma"/>
            <family val="2"/>
          </rPr>
          <t xml:space="preserve">[Date Format: dd/MM/yyyy]Please double click to show the popup
</t>
        </r>
      </text>
    </comment>
    <comment ref="W200" authorId="0" shapeId="0">
      <text>
        <r>
          <rPr>
            <b/>
            <sz val="9"/>
            <color indexed="81"/>
            <rFont val="Tahoma"/>
            <family val="2"/>
          </rPr>
          <t xml:space="preserve">[Date Format: dd/MM/yyyy]Please double click to show the popup
</t>
        </r>
      </text>
    </comment>
    <comment ref="X200" authorId="0" shapeId="0">
      <text>
        <r>
          <rPr>
            <b/>
            <sz val="9"/>
            <color indexed="81"/>
            <rFont val="Tahoma"/>
            <family val="2"/>
          </rPr>
          <t xml:space="preserve">[Date Format: dd/MM/yyyy]Please double click to show the popup
</t>
        </r>
      </text>
    </comment>
    <comment ref="Y200" authorId="0" shapeId="0">
      <text>
        <r>
          <rPr>
            <b/>
            <sz val="9"/>
            <color indexed="81"/>
            <rFont val="Tahoma"/>
            <family val="2"/>
          </rPr>
          <t xml:space="preserve">[Date Format: dd/MM/yyyy]Please double click to show the popup
</t>
        </r>
      </text>
    </comment>
    <comment ref="Z200" authorId="0" shapeId="0">
      <text>
        <r>
          <rPr>
            <b/>
            <sz val="9"/>
            <color indexed="81"/>
            <rFont val="Tahoma"/>
            <family val="2"/>
          </rPr>
          <t xml:space="preserve">[Date Format: dd/MM/yyyy]Please double click to show the popup
</t>
        </r>
      </text>
    </comment>
    <comment ref="AA200" authorId="0" shapeId="0">
      <text>
        <r>
          <rPr>
            <b/>
            <sz val="9"/>
            <color indexed="81"/>
            <rFont val="Tahoma"/>
            <family val="2"/>
          </rPr>
          <t xml:space="preserve">[Date Format: dd/MM/yyyy]Please double click to show the popup
</t>
        </r>
      </text>
    </comment>
    <comment ref="AB200" authorId="0" shapeId="0">
      <text>
        <r>
          <rPr>
            <b/>
            <sz val="9"/>
            <color indexed="81"/>
            <rFont val="Tahoma"/>
            <family val="2"/>
          </rPr>
          <t xml:space="preserve">[Date Format: dd/MM/yyyy]Please double click to show the popup
</t>
        </r>
      </text>
    </comment>
    <comment ref="AC200" authorId="0" shapeId="0">
      <text>
        <r>
          <rPr>
            <b/>
            <sz val="9"/>
            <color indexed="81"/>
            <rFont val="Tahoma"/>
            <family val="2"/>
          </rPr>
          <t xml:space="preserve">[Date Format: dd/MM/yyyy]Please double click to show the popup
</t>
        </r>
      </text>
    </comment>
    <comment ref="AD200" authorId="0" shapeId="0">
      <text>
        <r>
          <rPr>
            <b/>
            <sz val="9"/>
            <color indexed="81"/>
            <rFont val="Tahoma"/>
            <family val="2"/>
          </rPr>
          <t xml:space="preserve">[Date Format: dd/MM/yyyy]Please double click to show the popup
</t>
        </r>
      </text>
    </comment>
    <comment ref="AE200" authorId="0" shapeId="0">
      <text>
        <r>
          <rPr>
            <b/>
            <sz val="9"/>
            <color indexed="81"/>
            <rFont val="Tahoma"/>
            <family val="2"/>
          </rPr>
          <t xml:space="preserve">[Date Format: dd/MM/yyyy]Please double click to show the popup
</t>
        </r>
      </text>
    </comment>
    <comment ref="AF200" authorId="0" shapeId="0">
      <text>
        <r>
          <rPr>
            <b/>
            <sz val="9"/>
            <color indexed="81"/>
            <rFont val="Tahoma"/>
            <family val="2"/>
          </rPr>
          <t xml:space="preserve">[Date Format: dd/MM/yyyy]Please double click to show the popup
</t>
        </r>
      </text>
    </comment>
    <comment ref="AG200" authorId="0" shapeId="0">
      <text>
        <r>
          <rPr>
            <b/>
            <sz val="9"/>
            <color indexed="81"/>
            <rFont val="Tahoma"/>
            <family val="2"/>
          </rPr>
          <t xml:space="preserve">[Date Format: dd/MM/yyyy]Please double click to show the popup
</t>
        </r>
      </text>
    </comment>
    <comment ref="AH200" authorId="0" shapeId="0">
      <text>
        <r>
          <rPr>
            <b/>
            <sz val="9"/>
            <color indexed="81"/>
            <rFont val="Tahoma"/>
            <family val="2"/>
          </rPr>
          <t xml:space="preserve">[Date Format: dd/MM/yyyy]Please double click to show the popup
</t>
        </r>
      </text>
    </comment>
    <comment ref="AI200" authorId="0" shapeId="0">
      <text>
        <r>
          <rPr>
            <b/>
            <sz val="9"/>
            <color indexed="81"/>
            <rFont val="Tahoma"/>
            <family val="2"/>
          </rPr>
          <t xml:space="preserve">[Date Format: dd/MM/yyyy]Please double click to show the popup
</t>
        </r>
      </text>
    </comment>
    <comment ref="K201" authorId="0" shapeId="0">
      <text>
        <r>
          <rPr>
            <b/>
            <sz val="9"/>
            <color indexed="81"/>
            <rFont val="Tahoma"/>
            <family val="2"/>
          </rPr>
          <t xml:space="preserve">[Date Format: dd/MM/yyyy]Please double click to show the popup
</t>
        </r>
      </text>
    </comment>
    <comment ref="L201" authorId="0" shapeId="0">
      <text>
        <r>
          <rPr>
            <b/>
            <sz val="9"/>
            <color indexed="81"/>
            <rFont val="Tahoma"/>
            <family val="2"/>
          </rPr>
          <t xml:space="preserve">[Date Format: dd/MM/yyyy]Please double click to show the popup
</t>
        </r>
      </text>
    </comment>
    <comment ref="M201" authorId="0" shapeId="0">
      <text>
        <r>
          <rPr>
            <b/>
            <sz val="9"/>
            <color indexed="81"/>
            <rFont val="Tahoma"/>
            <family val="2"/>
          </rPr>
          <t xml:space="preserve">[Date Format: dd/MM/yyyy]Please double click to show the popup
</t>
        </r>
      </text>
    </comment>
    <comment ref="N201" authorId="0" shapeId="0">
      <text>
        <r>
          <rPr>
            <b/>
            <sz val="9"/>
            <color indexed="81"/>
            <rFont val="Tahoma"/>
            <family val="2"/>
          </rPr>
          <t xml:space="preserve">[Date Format: dd/MM/yyyy]Please double click to show the popup
</t>
        </r>
      </text>
    </comment>
    <comment ref="O201" authorId="0" shapeId="0">
      <text>
        <r>
          <rPr>
            <b/>
            <sz val="9"/>
            <color indexed="81"/>
            <rFont val="Tahoma"/>
            <family val="2"/>
          </rPr>
          <t xml:space="preserve">[Date Format: dd/MM/yyyy]Please double click to show the popup
</t>
        </r>
      </text>
    </comment>
    <comment ref="P201" authorId="0" shapeId="0">
      <text>
        <r>
          <rPr>
            <b/>
            <sz val="9"/>
            <color indexed="81"/>
            <rFont val="Tahoma"/>
            <family val="2"/>
          </rPr>
          <t xml:space="preserve">[Date Format: dd/MM/yyyy]Please double click to show the popup
</t>
        </r>
      </text>
    </comment>
    <comment ref="Q201" authorId="0" shapeId="0">
      <text>
        <r>
          <rPr>
            <b/>
            <sz val="9"/>
            <color indexed="81"/>
            <rFont val="Tahoma"/>
            <family val="2"/>
          </rPr>
          <t xml:space="preserve">[Date Format: dd/MM/yyyy]Please double click to show the popup
</t>
        </r>
      </text>
    </comment>
    <comment ref="R201" authorId="0" shapeId="0">
      <text>
        <r>
          <rPr>
            <b/>
            <sz val="9"/>
            <color indexed="81"/>
            <rFont val="Tahoma"/>
            <family val="2"/>
          </rPr>
          <t xml:space="preserve">[Date Format: dd/MM/yyyy]Please double click to show the popup
</t>
        </r>
      </text>
    </comment>
    <comment ref="S201" authorId="0" shapeId="0">
      <text>
        <r>
          <rPr>
            <b/>
            <sz val="9"/>
            <color indexed="81"/>
            <rFont val="Tahoma"/>
            <family val="2"/>
          </rPr>
          <t xml:space="preserve">[Date Format: dd/MM/yyyy]Please double click to show the popup
</t>
        </r>
      </text>
    </comment>
    <comment ref="T201" authorId="0" shapeId="0">
      <text>
        <r>
          <rPr>
            <b/>
            <sz val="9"/>
            <color indexed="81"/>
            <rFont val="Tahoma"/>
            <family val="2"/>
          </rPr>
          <t xml:space="preserve">[Date Format: dd/MM/yyyy]Please double click to show the popup
</t>
        </r>
      </text>
    </comment>
    <comment ref="U201" authorId="0" shapeId="0">
      <text>
        <r>
          <rPr>
            <b/>
            <sz val="9"/>
            <color indexed="81"/>
            <rFont val="Tahoma"/>
            <family val="2"/>
          </rPr>
          <t xml:space="preserve">[Date Format: dd/MM/yyyy]Please double click to show the popup
</t>
        </r>
      </text>
    </comment>
    <comment ref="V201" authorId="0" shapeId="0">
      <text>
        <r>
          <rPr>
            <b/>
            <sz val="9"/>
            <color indexed="81"/>
            <rFont val="Tahoma"/>
            <family val="2"/>
          </rPr>
          <t xml:space="preserve">[Date Format: dd/MM/yyyy]Please double click to show the popup
</t>
        </r>
      </text>
    </comment>
    <comment ref="W201" authorId="0" shapeId="0">
      <text>
        <r>
          <rPr>
            <b/>
            <sz val="9"/>
            <color indexed="81"/>
            <rFont val="Tahoma"/>
            <family val="2"/>
          </rPr>
          <t xml:space="preserve">[Date Format: dd/MM/yyyy]Please double click to show the popup
</t>
        </r>
      </text>
    </comment>
    <comment ref="X201" authorId="0" shapeId="0">
      <text>
        <r>
          <rPr>
            <b/>
            <sz val="9"/>
            <color indexed="81"/>
            <rFont val="Tahoma"/>
            <family val="2"/>
          </rPr>
          <t xml:space="preserve">[Date Format: dd/MM/yyyy]Please double click to show the popup
</t>
        </r>
      </text>
    </comment>
    <comment ref="Y201" authorId="0" shapeId="0">
      <text>
        <r>
          <rPr>
            <b/>
            <sz val="9"/>
            <color indexed="81"/>
            <rFont val="Tahoma"/>
            <family val="2"/>
          </rPr>
          <t xml:space="preserve">[Date Format: dd/MM/yyyy]Please double click to show the popup
</t>
        </r>
      </text>
    </comment>
    <comment ref="Z201" authorId="0" shapeId="0">
      <text>
        <r>
          <rPr>
            <b/>
            <sz val="9"/>
            <color indexed="81"/>
            <rFont val="Tahoma"/>
            <family val="2"/>
          </rPr>
          <t xml:space="preserve">[Date Format: dd/MM/yyyy]Please double click to show the popup
</t>
        </r>
      </text>
    </comment>
    <comment ref="AA201" authorId="0" shapeId="0">
      <text>
        <r>
          <rPr>
            <b/>
            <sz val="9"/>
            <color indexed="81"/>
            <rFont val="Tahoma"/>
            <family val="2"/>
          </rPr>
          <t xml:space="preserve">[Date Format: dd/MM/yyyy]Please double click to show the popup
</t>
        </r>
      </text>
    </comment>
    <comment ref="AB201" authorId="0" shapeId="0">
      <text>
        <r>
          <rPr>
            <b/>
            <sz val="9"/>
            <color indexed="81"/>
            <rFont val="Tahoma"/>
            <family val="2"/>
          </rPr>
          <t xml:space="preserve">[Date Format: dd/MM/yyyy]Please double click to show the popup
</t>
        </r>
      </text>
    </comment>
    <comment ref="AC201" authorId="0" shapeId="0">
      <text>
        <r>
          <rPr>
            <b/>
            <sz val="9"/>
            <color indexed="81"/>
            <rFont val="Tahoma"/>
            <family val="2"/>
          </rPr>
          <t xml:space="preserve">[Date Format: dd/MM/yyyy]Please double click to show the popup
</t>
        </r>
      </text>
    </comment>
    <comment ref="AD201" authorId="0" shapeId="0">
      <text>
        <r>
          <rPr>
            <b/>
            <sz val="9"/>
            <color indexed="81"/>
            <rFont val="Tahoma"/>
            <family val="2"/>
          </rPr>
          <t xml:space="preserve">[Date Format: dd/MM/yyyy]Please double click to show the popup
</t>
        </r>
      </text>
    </comment>
    <comment ref="AE201" authorId="0" shapeId="0">
      <text>
        <r>
          <rPr>
            <b/>
            <sz val="9"/>
            <color indexed="81"/>
            <rFont val="Tahoma"/>
            <family val="2"/>
          </rPr>
          <t xml:space="preserve">[Date Format: dd/MM/yyyy]Please double click to show the popup
</t>
        </r>
      </text>
    </comment>
    <comment ref="AF201" authorId="0" shapeId="0">
      <text>
        <r>
          <rPr>
            <b/>
            <sz val="9"/>
            <color indexed="81"/>
            <rFont val="Tahoma"/>
            <family val="2"/>
          </rPr>
          <t xml:space="preserve">[Date Format: dd/MM/yyyy]Please double click to show the popup
</t>
        </r>
      </text>
    </comment>
    <comment ref="AG201" authorId="0" shapeId="0">
      <text>
        <r>
          <rPr>
            <b/>
            <sz val="9"/>
            <color indexed="81"/>
            <rFont val="Tahoma"/>
            <family val="2"/>
          </rPr>
          <t xml:space="preserve">[Date Format: dd/MM/yyyy]Please double click to show the popup
</t>
        </r>
      </text>
    </comment>
    <comment ref="AH201" authorId="0" shapeId="0">
      <text>
        <r>
          <rPr>
            <b/>
            <sz val="9"/>
            <color indexed="81"/>
            <rFont val="Tahoma"/>
            <family val="2"/>
          </rPr>
          <t xml:space="preserve">[Date Format: dd/MM/yyyy]Please double click to show the popup
</t>
        </r>
      </text>
    </comment>
    <comment ref="AI201" authorId="0" shapeId="0">
      <text>
        <r>
          <rPr>
            <b/>
            <sz val="9"/>
            <color indexed="81"/>
            <rFont val="Tahoma"/>
            <family val="2"/>
          </rPr>
          <t xml:space="preserve">[Date Format: dd/MM/yyyy]Please double click to show the popup
</t>
        </r>
      </text>
    </comment>
    <comment ref="K212" authorId="0" shapeId="0">
      <text>
        <r>
          <rPr>
            <b/>
            <sz val="9"/>
            <color indexed="81"/>
            <rFont val="Tahoma"/>
            <family val="2"/>
          </rPr>
          <t xml:space="preserve">[Date Format: dd/MM/yyyy]Please double click to show the popup
</t>
        </r>
      </text>
    </comment>
    <comment ref="L212" authorId="0" shapeId="0">
      <text>
        <r>
          <rPr>
            <b/>
            <sz val="9"/>
            <color indexed="81"/>
            <rFont val="Tahoma"/>
            <family val="2"/>
          </rPr>
          <t xml:space="preserve">[Date Format: dd/MM/yyyy]Please double click to show the popup
</t>
        </r>
      </text>
    </comment>
    <comment ref="M212" authorId="0" shapeId="0">
      <text>
        <r>
          <rPr>
            <b/>
            <sz val="9"/>
            <color indexed="81"/>
            <rFont val="Tahoma"/>
            <family val="2"/>
          </rPr>
          <t xml:space="preserve">[Date Format: dd/MM/yyyy]Please double click to show the popup
</t>
        </r>
      </text>
    </comment>
    <comment ref="N212" authorId="0" shapeId="0">
      <text>
        <r>
          <rPr>
            <b/>
            <sz val="9"/>
            <color indexed="81"/>
            <rFont val="Tahoma"/>
            <family val="2"/>
          </rPr>
          <t xml:space="preserve">[Date Format: dd/MM/yyyy]Please double click to show the popup
</t>
        </r>
      </text>
    </comment>
    <comment ref="O212" authorId="0" shapeId="0">
      <text>
        <r>
          <rPr>
            <b/>
            <sz val="9"/>
            <color indexed="81"/>
            <rFont val="Tahoma"/>
            <family val="2"/>
          </rPr>
          <t xml:space="preserve">[Date Format: dd/MM/yyyy]Please double click to show the popup
</t>
        </r>
      </text>
    </comment>
    <comment ref="P212" authorId="0" shapeId="0">
      <text>
        <r>
          <rPr>
            <b/>
            <sz val="9"/>
            <color indexed="81"/>
            <rFont val="Tahoma"/>
            <family val="2"/>
          </rPr>
          <t xml:space="preserve">[Date Format: dd/MM/yyyy]Please double click to show the popup
</t>
        </r>
      </text>
    </comment>
    <comment ref="Q212" authorId="0" shapeId="0">
      <text>
        <r>
          <rPr>
            <b/>
            <sz val="9"/>
            <color indexed="81"/>
            <rFont val="Tahoma"/>
            <family val="2"/>
          </rPr>
          <t xml:space="preserve">[Date Format: dd/MM/yyyy]Please double click to show the popup
</t>
        </r>
      </text>
    </comment>
    <comment ref="R212" authorId="0" shapeId="0">
      <text>
        <r>
          <rPr>
            <b/>
            <sz val="9"/>
            <color indexed="81"/>
            <rFont val="Tahoma"/>
            <family val="2"/>
          </rPr>
          <t xml:space="preserve">[Date Format: dd/MM/yyyy]Please double click to show the popup
</t>
        </r>
      </text>
    </comment>
    <comment ref="S212" authorId="0" shapeId="0">
      <text>
        <r>
          <rPr>
            <b/>
            <sz val="9"/>
            <color indexed="81"/>
            <rFont val="Tahoma"/>
            <family val="2"/>
          </rPr>
          <t xml:space="preserve">[Date Format: dd/MM/yyyy]Please double click to show the popup
</t>
        </r>
      </text>
    </comment>
    <comment ref="T212" authorId="0" shapeId="0">
      <text>
        <r>
          <rPr>
            <b/>
            <sz val="9"/>
            <color indexed="81"/>
            <rFont val="Tahoma"/>
            <family val="2"/>
          </rPr>
          <t xml:space="preserve">[Date Format: dd/MM/yyyy]Please double click to show the popup
</t>
        </r>
      </text>
    </comment>
    <comment ref="U212" authorId="0" shapeId="0">
      <text>
        <r>
          <rPr>
            <b/>
            <sz val="9"/>
            <color indexed="81"/>
            <rFont val="Tahoma"/>
            <family val="2"/>
          </rPr>
          <t xml:space="preserve">[Date Format: dd/MM/yyyy]Please double click to show the popup
</t>
        </r>
      </text>
    </comment>
    <comment ref="V212" authorId="0" shapeId="0">
      <text>
        <r>
          <rPr>
            <b/>
            <sz val="9"/>
            <color indexed="81"/>
            <rFont val="Tahoma"/>
            <family val="2"/>
          </rPr>
          <t xml:space="preserve">[Date Format: dd/MM/yyyy]Please double click to show the popup
</t>
        </r>
      </text>
    </comment>
    <comment ref="W212" authorId="0" shapeId="0">
      <text>
        <r>
          <rPr>
            <b/>
            <sz val="9"/>
            <color indexed="81"/>
            <rFont val="Tahoma"/>
            <family val="2"/>
          </rPr>
          <t xml:space="preserve">[Date Format: dd/MM/yyyy]Please double click to show the popup
</t>
        </r>
      </text>
    </comment>
    <comment ref="X212" authorId="0" shapeId="0">
      <text>
        <r>
          <rPr>
            <b/>
            <sz val="9"/>
            <color indexed="81"/>
            <rFont val="Tahoma"/>
            <family val="2"/>
          </rPr>
          <t xml:space="preserve">[Date Format: dd/MM/yyyy]Please double click to show the popup
</t>
        </r>
      </text>
    </comment>
    <comment ref="Y212" authorId="0" shapeId="0">
      <text>
        <r>
          <rPr>
            <b/>
            <sz val="9"/>
            <color indexed="81"/>
            <rFont val="Tahoma"/>
            <family val="2"/>
          </rPr>
          <t xml:space="preserve">[Date Format: dd/MM/yyyy]Please double click to show the popup
</t>
        </r>
      </text>
    </comment>
    <comment ref="Z212" authorId="0" shapeId="0">
      <text>
        <r>
          <rPr>
            <b/>
            <sz val="9"/>
            <color indexed="81"/>
            <rFont val="Tahoma"/>
            <family val="2"/>
          </rPr>
          <t xml:space="preserve">[Date Format: dd/MM/yyyy]Please double click to show the popup
</t>
        </r>
      </text>
    </comment>
    <comment ref="AA212" authorId="0" shapeId="0">
      <text>
        <r>
          <rPr>
            <b/>
            <sz val="9"/>
            <color indexed="81"/>
            <rFont val="Tahoma"/>
            <family val="2"/>
          </rPr>
          <t xml:space="preserve">[Date Format: dd/MM/yyyy]Please double click to show the popup
</t>
        </r>
      </text>
    </comment>
    <comment ref="AB212" authorId="0" shapeId="0">
      <text>
        <r>
          <rPr>
            <b/>
            <sz val="9"/>
            <color indexed="81"/>
            <rFont val="Tahoma"/>
            <family val="2"/>
          </rPr>
          <t xml:space="preserve">[Date Format: dd/MM/yyyy]Please double click to show the popup
</t>
        </r>
      </text>
    </comment>
    <comment ref="AC212" authorId="0" shapeId="0">
      <text>
        <r>
          <rPr>
            <b/>
            <sz val="9"/>
            <color indexed="81"/>
            <rFont val="Tahoma"/>
            <family val="2"/>
          </rPr>
          <t xml:space="preserve">[Date Format: dd/MM/yyyy]Please double click to show the popup
</t>
        </r>
      </text>
    </comment>
    <comment ref="AD212" authorId="0" shapeId="0">
      <text>
        <r>
          <rPr>
            <b/>
            <sz val="9"/>
            <color indexed="81"/>
            <rFont val="Tahoma"/>
            <family val="2"/>
          </rPr>
          <t xml:space="preserve">[Date Format: dd/MM/yyyy]Please double click to show the popup
</t>
        </r>
      </text>
    </comment>
    <comment ref="AE212" authorId="0" shapeId="0">
      <text>
        <r>
          <rPr>
            <b/>
            <sz val="9"/>
            <color indexed="81"/>
            <rFont val="Tahoma"/>
            <family val="2"/>
          </rPr>
          <t xml:space="preserve">[Date Format: dd/MM/yyyy]Please double click to show the popup
</t>
        </r>
      </text>
    </comment>
    <comment ref="AF212" authorId="0" shapeId="0">
      <text>
        <r>
          <rPr>
            <b/>
            <sz val="9"/>
            <color indexed="81"/>
            <rFont val="Tahoma"/>
            <family val="2"/>
          </rPr>
          <t xml:space="preserve">[Date Format: dd/MM/yyyy]Please double click to show the popup
</t>
        </r>
      </text>
    </comment>
    <comment ref="AG212" authorId="0" shapeId="0">
      <text>
        <r>
          <rPr>
            <b/>
            <sz val="9"/>
            <color indexed="81"/>
            <rFont val="Tahoma"/>
            <family val="2"/>
          </rPr>
          <t xml:space="preserve">[Date Format: dd/MM/yyyy]Please double click to show the popup
</t>
        </r>
      </text>
    </comment>
    <comment ref="AH212" authorId="0" shapeId="0">
      <text>
        <r>
          <rPr>
            <b/>
            <sz val="9"/>
            <color indexed="81"/>
            <rFont val="Tahoma"/>
            <family val="2"/>
          </rPr>
          <t xml:space="preserve">[Date Format: dd/MM/yyyy]Please double click to show the popup
</t>
        </r>
      </text>
    </comment>
    <comment ref="AI212" authorId="0" shapeId="0">
      <text>
        <r>
          <rPr>
            <b/>
            <sz val="9"/>
            <color indexed="81"/>
            <rFont val="Tahoma"/>
            <family val="2"/>
          </rPr>
          <t xml:space="preserve">[Date Format: dd/MM/yyyy]Please double click to show the popup
</t>
        </r>
      </text>
    </comment>
    <comment ref="K213" authorId="0" shapeId="0">
      <text>
        <r>
          <rPr>
            <b/>
            <sz val="9"/>
            <color indexed="81"/>
            <rFont val="Tahoma"/>
            <family val="2"/>
          </rPr>
          <t xml:space="preserve">[Date Format: dd/MM/yyyy]Please double click to show the popup
</t>
        </r>
      </text>
    </comment>
    <comment ref="L213" authorId="0" shapeId="0">
      <text>
        <r>
          <rPr>
            <b/>
            <sz val="9"/>
            <color indexed="81"/>
            <rFont val="Tahoma"/>
            <family val="2"/>
          </rPr>
          <t xml:space="preserve">[Date Format: dd/MM/yyyy]Please double click to show the popup
</t>
        </r>
      </text>
    </comment>
    <comment ref="M213" authorId="0" shapeId="0">
      <text>
        <r>
          <rPr>
            <b/>
            <sz val="9"/>
            <color indexed="81"/>
            <rFont val="Tahoma"/>
            <family val="2"/>
          </rPr>
          <t xml:space="preserve">[Date Format: dd/MM/yyyy]Please double click to show the popup
</t>
        </r>
      </text>
    </comment>
    <comment ref="N213" authorId="0" shapeId="0">
      <text>
        <r>
          <rPr>
            <b/>
            <sz val="9"/>
            <color indexed="81"/>
            <rFont val="Tahoma"/>
            <family val="2"/>
          </rPr>
          <t xml:space="preserve">[Date Format: dd/MM/yyyy]Please double click to show the popup
</t>
        </r>
      </text>
    </comment>
    <comment ref="O213" authorId="0" shapeId="0">
      <text>
        <r>
          <rPr>
            <b/>
            <sz val="9"/>
            <color indexed="81"/>
            <rFont val="Tahoma"/>
            <family val="2"/>
          </rPr>
          <t xml:space="preserve">[Date Format: dd/MM/yyyy]Please double click to show the popup
</t>
        </r>
      </text>
    </comment>
    <comment ref="P213" authorId="0" shapeId="0">
      <text>
        <r>
          <rPr>
            <b/>
            <sz val="9"/>
            <color indexed="81"/>
            <rFont val="Tahoma"/>
            <family val="2"/>
          </rPr>
          <t xml:space="preserve">[Date Format: dd/MM/yyyy]Please double click to show the popup
</t>
        </r>
      </text>
    </comment>
    <comment ref="Q213" authorId="0" shapeId="0">
      <text>
        <r>
          <rPr>
            <b/>
            <sz val="9"/>
            <color indexed="81"/>
            <rFont val="Tahoma"/>
            <family val="2"/>
          </rPr>
          <t xml:space="preserve">[Date Format: dd/MM/yyyy]Please double click to show the popup
</t>
        </r>
      </text>
    </comment>
    <comment ref="R213" authorId="0" shapeId="0">
      <text>
        <r>
          <rPr>
            <b/>
            <sz val="9"/>
            <color indexed="81"/>
            <rFont val="Tahoma"/>
            <family val="2"/>
          </rPr>
          <t xml:space="preserve">[Date Format: dd/MM/yyyy]Please double click to show the popup
</t>
        </r>
      </text>
    </comment>
    <comment ref="S213" authorId="0" shapeId="0">
      <text>
        <r>
          <rPr>
            <b/>
            <sz val="9"/>
            <color indexed="81"/>
            <rFont val="Tahoma"/>
            <family val="2"/>
          </rPr>
          <t xml:space="preserve">[Date Format: dd/MM/yyyy]Please double click to show the popup
</t>
        </r>
      </text>
    </comment>
    <comment ref="T213" authorId="0" shapeId="0">
      <text>
        <r>
          <rPr>
            <b/>
            <sz val="9"/>
            <color indexed="81"/>
            <rFont val="Tahoma"/>
            <family val="2"/>
          </rPr>
          <t xml:space="preserve">[Date Format: dd/MM/yyyy]Please double click to show the popup
</t>
        </r>
      </text>
    </comment>
    <comment ref="U213" authorId="0" shapeId="0">
      <text>
        <r>
          <rPr>
            <b/>
            <sz val="9"/>
            <color indexed="81"/>
            <rFont val="Tahoma"/>
            <family val="2"/>
          </rPr>
          <t xml:space="preserve">[Date Format: dd/MM/yyyy]Please double click to show the popup
</t>
        </r>
      </text>
    </comment>
    <comment ref="V213" authorId="0" shapeId="0">
      <text>
        <r>
          <rPr>
            <b/>
            <sz val="9"/>
            <color indexed="81"/>
            <rFont val="Tahoma"/>
            <family val="2"/>
          </rPr>
          <t xml:space="preserve">[Date Format: dd/MM/yyyy]Please double click to show the popup
</t>
        </r>
      </text>
    </comment>
    <comment ref="W213" authorId="0" shapeId="0">
      <text>
        <r>
          <rPr>
            <b/>
            <sz val="9"/>
            <color indexed="81"/>
            <rFont val="Tahoma"/>
            <family val="2"/>
          </rPr>
          <t xml:space="preserve">[Date Format: dd/MM/yyyy]Please double click to show the popup
</t>
        </r>
      </text>
    </comment>
    <comment ref="X213" authorId="0" shapeId="0">
      <text>
        <r>
          <rPr>
            <b/>
            <sz val="9"/>
            <color indexed="81"/>
            <rFont val="Tahoma"/>
            <family val="2"/>
          </rPr>
          <t xml:space="preserve">[Date Format: dd/MM/yyyy]Please double click to show the popup
</t>
        </r>
      </text>
    </comment>
    <comment ref="Y213" authorId="0" shapeId="0">
      <text>
        <r>
          <rPr>
            <b/>
            <sz val="9"/>
            <color indexed="81"/>
            <rFont val="Tahoma"/>
            <family val="2"/>
          </rPr>
          <t xml:space="preserve">[Date Format: dd/MM/yyyy]Please double click to show the popup
</t>
        </r>
      </text>
    </comment>
    <comment ref="Z213" authorId="0" shapeId="0">
      <text>
        <r>
          <rPr>
            <b/>
            <sz val="9"/>
            <color indexed="81"/>
            <rFont val="Tahoma"/>
            <family val="2"/>
          </rPr>
          <t xml:space="preserve">[Date Format: dd/MM/yyyy]Please double click to show the popup
</t>
        </r>
      </text>
    </comment>
    <comment ref="AA213" authorId="0" shapeId="0">
      <text>
        <r>
          <rPr>
            <b/>
            <sz val="9"/>
            <color indexed="81"/>
            <rFont val="Tahoma"/>
            <family val="2"/>
          </rPr>
          <t xml:space="preserve">[Date Format: dd/MM/yyyy]Please double click to show the popup
</t>
        </r>
      </text>
    </comment>
    <comment ref="AB213" authorId="0" shapeId="0">
      <text>
        <r>
          <rPr>
            <b/>
            <sz val="9"/>
            <color indexed="81"/>
            <rFont val="Tahoma"/>
            <family val="2"/>
          </rPr>
          <t xml:space="preserve">[Date Format: dd/MM/yyyy]Please double click to show the popup
</t>
        </r>
      </text>
    </comment>
    <comment ref="AC213" authorId="0" shapeId="0">
      <text>
        <r>
          <rPr>
            <b/>
            <sz val="9"/>
            <color indexed="81"/>
            <rFont val="Tahoma"/>
            <family val="2"/>
          </rPr>
          <t xml:space="preserve">[Date Format: dd/MM/yyyy]Please double click to show the popup
</t>
        </r>
      </text>
    </comment>
    <comment ref="AD213" authorId="0" shapeId="0">
      <text>
        <r>
          <rPr>
            <b/>
            <sz val="9"/>
            <color indexed="81"/>
            <rFont val="Tahoma"/>
            <family val="2"/>
          </rPr>
          <t xml:space="preserve">[Date Format: dd/MM/yyyy]Please double click to show the popup
</t>
        </r>
      </text>
    </comment>
    <comment ref="AE213" authorId="0" shapeId="0">
      <text>
        <r>
          <rPr>
            <b/>
            <sz val="9"/>
            <color indexed="81"/>
            <rFont val="Tahoma"/>
            <family val="2"/>
          </rPr>
          <t xml:space="preserve">[Date Format: dd/MM/yyyy]Please double click to show the popup
</t>
        </r>
      </text>
    </comment>
    <comment ref="AF213" authorId="0" shapeId="0">
      <text>
        <r>
          <rPr>
            <b/>
            <sz val="9"/>
            <color indexed="81"/>
            <rFont val="Tahoma"/>
            <family val="2"/>
          </rPr>
          <t xml:space="preserve">[Date Format: dd/MM/yyyy]Please double click to show the popup
</t>
        </r>
      </text>
    </comment>
    <comment ref="AG213" authorId="0" shapeId="0">
      <text>
        <r>
          <rPr>
            <b/>
            <sz val="9"/>
            <color indexed="81"/>
            <rFont val="Tahoma"/>
            <family val="2"/>
          </rPr>
          <t xml:space="preserve">[Date Format: dd/MM/yyyy]Please double click to show the popup
</t>
        </r>
      </text>
    </comment>
    <comment ref="AH213" authorId="0" shapeId="0">
      <text>
        <r>
          <rPr>
            <b/>
            <sz val="9"/>
            <color indexed="81"/>
            <rFont val="Tahoma"/>
            <family val="2"/>
          </rPr>
          <t xml:space="preserve">[Date Format: dd/MM/yyyy]Please double click to show the popup
</t>
        </r>
      </text>
    </comment>
    <comment ref="AI213" authorId="0" shapeId="0">
      <text>
        <r>
          <rPr>
            <b/>
            <sz val="9"/>
            <color indexed="81"/>
            <rFont val="Tahoma"/>
            <family val="2"/>
          </rPr>
          <t xml:space="preserve">[Date Format: dd/MM/yyyy]Please double click to show the popup
</t>
        </r>
      </text>
    </comment>
    <comment ref="K230" authorId="0" shapeId="0">
      <text>
        <r>
          <rPr>
            <b/>
            <sz val="9"/>
            <color indexed="81"/>
            <rFont val="Tahoma"/>
            <family val="2"/>
          </rPr>
          <t xml:space="preserve">[Date Format: dd/MM/yyyy]Please double click to show the popup
</t>
        </r>
      </text>
    </comment>
    <comment ref="L230" authorId="0" shapeId="0">
      <text>
        <r>
          <rPr>
            <b/>
            <sz val="9"/>
            <color indexed="81"/>
            <rFont val="Tahoma"/>
            <family val="2"/>
          </rPr>
          <t xml:space="preserve">[Date Format: dd/MM/yyyy]Please double click to show the popup
</t>
        </r>
      </text>
    </comment>
    <comment ref="M230" authorId="0" shapeId="0">
      <text>
        <r>
          <rPr>
            <b/>
            <sz val="9"/>
            <color indexed="81"/>
            <rFont val="Tahoma"/>
            <family val="2"/>
          </rPr>
          <t xml:space="preserve">[Date Format: dd/MM/yyyy]Please double click to show the popup
</t>
        </r>
      </text>
    </comment>
    <comment ref="N230" authorId="0" shapeId="0">
      <text>
        <r>
          <rPr>
            <b/>
            <sz val="9"/>
            <color indexed="81"/>
            <rFont val="Tahoma"/>
            <family val="2"/>
          </rPr>
          <t xml:space="preserve">[Date Format: dd/MM/yyyy]Please double click to show the popup
</t>
        </r>
      </text>
    </comment>
    <comment ref="O230" authorId="0" shapeId="0">
      <text>
        <r>
          <rPr>
            <b/>
            <sz val="9"/>
            <color indexed="81"/>
            <rFont val="Tahoma"/>
            <family val="2"/>
          </rPr>
          <t xml:space="preserve">[Date Format: dd/MM/yyyy]Please double click to show the popup
</t>
        </r>
      </text>
    </comment>
    <comment ref="P230" authorId="0" shapeId="0">
      <text>
        <r>
          <rPr>
            <b/>
            <sz val="9"/>
            <color indexed="81"/>
            <rFont val="Tahoma"/>
            <family val="2"/>
          </rPr>
          <t xml:space="preserve">[Date Format: dd/MM/yyyy]Please double click to show the popup
</t>
        </r>
      </text>
    </comment>
    <comment ref="Q230" authorId="0" shapeId="0">
      <text>
        <r>
          <rPr>
            <b/>
            <sz val="9"/>
            <color indexed="81"/>
            <rFont val="Tahoma"/>
            <family val="2"/>
          </rPr>
          <t xml:space="preserve">[Date Format: dd/MM/yyyy]Please double click to show the popup
</t>
        </r>
      </text>
    </comment>
    <comment ref="R230" authorId="0" shapeId="0">
      <text>
        <r>
          <rPr>
            <b/>
            <sz val="9"/>
            <color indexed="81"/>
            <rFont val="Tahoma"/>
            <family val="2"/>
          </rPr>
          <t xml:space="preserve">[Date Format: dd/MM/yyyy]Please double click to show the popup
</t>
        </r>
      </text>
    </comment>
    <comment ref="S230" authorId="0" shapeId="0">
      <text>
        <r>
          <rPr>
            <b/>
            <sz val="9"/>
            <color indexed="81"/>
            <rFont val="Tahoma"/>
            <family val="2"/>
          </rPr>
          <t xml:space="preserve">[Date Format: dd/MM/yyyy]Please double click to show the popup
</t>
        </r>
      </text>
    </comment>
    <comment ref="T230" authorId="0" shapeId="0">
      <text>
        <r>
          <rPr>
            <b/>
            <sz val="9"/>
            <color indexed="81"/>
            <rFont val="Tahoma"/>
            <family val="2"/>
          </rPr>
          <t xml:space="preserve">[Date Format: dd/MM/yyyy]Please double click to show the popup
</t>
        </r>
      </text>
    </comment>
    <comment ref="U230" authorId="0" shapeId="0">
      <text>
        <r>
          <rPr>
            <b/>
            <sz val="9"/>
            <color indexed="81"/>
            <rFont val="Tahoma"/>
            <family val="2"/>
          </rPr>
          <t xml:space="preserve">[Date Format: dd/MM/yyyy]Please double click to show the popup
</t>
        </r>
      </text>
    </comment>
    <comment ref="V230" authorId="0" shapeId="0">
      <text>
        <r>
          <rPr>
            <b/>
            <sz val="9"/>
            <color indexed="81"/>
            <rFont val="Tahoma"/>
            <family val="2"/>
          </rPr>
          <t xml:space="preserve">[Date Format: dd/MM/yyyy]Please double click to show the popup
</t>
        </r>
      </text>
    </comment>
    <comment ref="W230" authorId="0" shapeId="0">
      <text>
        <r>
          <rPr>
            <b/>
            <sz val="9"/>
            <color indexed="81"/>
            <rFont val="Tahoma"/>
            <family val="2"/>
          </rPr>
          <t xml:space="preserve">[Date Format: dd/MM/yyyy]Please double click to show the popup
</t>
        </r>
      </text>
    </comment>
    <comment ref="X230" authorId="0" shapeId="0">
      <text>
        <r>
          <rPr>
            <b/>
            <sz val="9"/>
            <color indexed="81"/>
            <rFont val="Tahoma"/>
            <family val="2"/>
          </rPr>
          <t xml:space="preserve">[Date Format: dd/MM/yyyy]Please double click to show the popup
</t>
        </r>
      </text>
    </comment>
    <comment ref="Y230" authorId="0" shapeId="0">
      <text>
        <r>
          <rPr>
            <b/>
            <sz val="9"/>
            <color indexed="81"/>
            <rFont val="Tahoma"/>
            <family val="2"/>
          </rPr>
          <t xml:space="preserve">[Date Format: dd/MM/yyyy]Please double click to show the popup
</t>
        </r>
      </text>
    </comment>
    <comment ref="Z230" authorId="0" shapeId="0">
      <text>
        <r>
          <rPr>
            <b/>
            <sz val="9"/>
            <color indexed="81"/>
            <rFont val="Tahoma"/>
            <family val="2"/>
          </rPr>
          <t xml:space="preserve">[Date Format: dd/MM/yyyy]Please double click to show the popup
</t>
        </r>
      </text>
    </comment>
    <comment ref="AA230" authorId="0" shapeId="0">
      <text>
        <r>
          <rPr>
            <b/>
            <sz val="9"/>
            <color indexed="81"/>
            <rFont val="Tahoma"/>
            <family val="2"/>
          </rPr>
          <t xml:space="preserve">[Date Format: dd/MM/yyyy]Please double click to show the popup
</t>
        </r>
      </text>
    </comment>
    <comment ref="AB230" authorId="0" shapeId="0">
      <text>
        <r>
          <rPr>
            <b/>
            <sz val="9"/>
            <color indexed="81"/>
            <rFont val="Tahoma"/>
            <family val="2"/>
          </rPr>
          <t xml:space="preserve">[Date Format: dd/MM/yyyy]Please double click to show the popup
</t>
        </r>
      </text>
    </comment>
    <comment ref="AC230" authorId="0" shapeId="0">
      <text>
        <r>
          <rPr>
            <b/>
            <sz val="9"/>
            <color indexed="81"/>
            <rFont val="Tahoma"/>
            <family val="2"/>
          </rPr>
          <t xml:space="preserve">[Date Format: dd/MM/yyyy]Please double click to show the popup
</t>
        </r>
      </text>
    </comment>
    <comment ref="AD230" authorId="0" shapeId="0">
      <text>
        <r>
          <rPr>
            <b/>
            <sz val="9"/>
            <color indexed="81"/>
            <rFont val="Tahoma"/>
            <family val="2"/>
          </rPr>
          <t xml:space="preserve">[Date Format: dd/MM/yyyy]Please double click to show the popup
</t>
        </r>
      </text>
    </comment>
    <comment ref="AE230" authorId="0" shapeId="0">
      <text>
        <r>
          <rPr>
            <b/>
            <sz val="9"/>
            <color indexed="81"/>
            <rFont val="Tahoma"/>
            <family val="2"/>
          </rPr>
          <t xml:space="preserve">[Date Format: dd/MM/yyyy]Please double click to show the popup
</t>
        </r>
      </text>
    </comment>
    <comment ref="AF230" authorId="0" shapeId="0">
      <text>
        <r>
          <rPr>
            <b/>
            <sz val="9"/>
            <color indexed="81"/>
            <rFont val="Tahoma"/>
            <family val="2"/>
          </rPr>
          <t xml:space="preserve">[Date Format: dd/MM/yyyy]Please double click to show the popup
</t>
        </r>
      </text>
    </comment>
    <comment ref="AG230" authorId="0" shapeId="0">
      <text>
        <r>
          <rPr>
            <b/>
            <sz val="9"/>
            <color indexed="81"/>
            <rFont val="Tahoma"/>
            <family val="2"/>
          </rPr>
          <t xml:space="preserve">[Date Format: dd/MM/yyyy]Please double click to show the popup
</t>
        </r>
      </text>
    </comment>
    <comment ref="AH230" authorId="0" shapeId="0">
      <text>
        <r>
          <rPr>
            <b/>
            <sz val="9"/>
            <color indexed="81"/>
            <rFont val="Tahoma"/>
            <family val="2"/>
          </rPr>
          <t xml:space="preserve">[Date Format: dd/MM/yyyy]Please double click to show the popup
</t>
        </r>
      </text>
    </comment>
    <comment ref="AI230" authorId="0" shapeId="0">
      <text>
        <r>
          <rPr>
            <b/>
            <sz val="9"/>
            <color indexed="81"/>
            <rFont val="Tahoma"/>
            <family val="2"/>
          </rPr>
          <t xml:space="preserve">[Date Format: dd/MM/yyyy]Please double click to show the popup
</t>
        </r>
      </text>
    </comment>
    <comment ref="K231" authorId="0" shapeId="0">
      <text>
        <r>
          <rPr>
            <b/>
            <sz val="9"/>
            <color indexed="81"/>
            <rFont val="Tahoma"/>
            <family val="2"/>
          </rPr>
          <t xml:space="preserve">[Date Format: dd/MM/yyyy]Please double click to show the popup
</t>
        </r>
      </text>
    </comment>
    <comment ref="L231" authorId="0" shapeId="0">
      <text>
        <r>
          <rPr>
            <b/>
            <sz val="9"/>
            <color indexed="81"/>
            <rFont val="Tahoma"/>
            <family val="2"/>
          </rPr>
          <t xml:space="preserve">[Date Format: dd/MM/yyyy]Please double click to show the popup
</t>
        </r>
      </text>
    </comment>
    <comment ref="M231" authorId="0" shapeId="0">
      <text>
        <r>
          <rPr>
            <b/>
            <sz val="9"/>
            <color indexed="81"/>
            <rFont val="Tahoma"/>
            <family val="2"/>
          </rPr>
          <t xml:space="preserve">[Date Format: dd/MM/yyyy]Please double click to show the popup
</t>
        </r>
      </text>
    </comment>
    <comment ref="N231" authorId="0" shapeId="0">
      <text>
        <r>
          <rPr>
            <b/>
            <sz val="9"/>
            <color indexed="81"/>
            <rFont val="Tahoma"/>
            <family val="2"/>
          </rPr>
          <t xml:space="preserve">[Date Format: dd/MM/yyyy]Please double click to show the popup
</t>
        </r>
      </text>
    </comment>
    <comment ref="O231" authorId="0" shapeId="0">
      <text>
        <r>
          <rPr>
            <b/>
            <sz val="9"/>
            <color indexed="81"/>
            <rFont val="Tahoma"/>
            <family val="2"/>
          </rPr>
          <t xml:space="preserve">[Date Format: dd/MM/yyyy]Please double click to show the popup
</t>
        </r>
      </text>
    </comment>
    <comment ref="P231" authorId="0" shapeId="0">
      <text>
        <r>
          <rPr>
            <b/>
            <sz val="9"/>
            <color indexed="81"/>
            <rFont val="Tahoma"/>
            <family val="2"/>
          </rPr>
          <t xml:space="preserve">[Date Format: dd/MM/yyyy]Please double click to show the popup
</t>
        </r>
      </text>
    </comment>
    <comment ref="Q231" authorId="0" shapeId="0">
      <text>
        <r>
          <rPr>
            <b/>
            <sz val="9"/>
            <color indexed="81"/>
            <rFont val="Tahoma"/>
            <family val="2"/>
          </rPr>
          <t xml:space="preserve">[Date Format: dd/MM/yyyy]Please double click to show the popup
</t>
        </r>
      </text>
    </comment>
    <comment ref="R231" authorId="0" shapeId="0">
      <text>
        <r>
          <rPr>
            <b/>
            <sz val="9"/>
            <color indexed="81"/>
            <rFont val="Tahoma"/>
            <family val="2"/>
          </rPr>
          <t xml:space="preserve">[Date Format: dd/MM/yyyy]Please double click to show the popup
</t>
        </r>
      </text>
    </comment>
    <comment ref="S231" authorId="0" shapeId="0">
      <text>
        <r>
          <rPr>
            <b/>
            <sz val="9"/>
            <color indexed="81"/>
            <rFont val="Tahoma"/>
            <family val="2"/>
          </rPr>
          <t xml:space="preserve">[Date Format: dd/MM/yyyy]Please double click to show the popup
</t>
        </r>
      </text>
    </comment>
    <comment ref="T231" authorId="0" shapeId="0">
      <text>
        <r>
          <rPr>
            <b/>
            <sz val="9"/>
            <color indexed="81"/>
            <rFont val="Tahoma"/>
            <family val="2"/>
          </rPr>
          <t xml:space="preserve">[Date Format: dd/MM/yyyy]Please double click to show the popup
</t>
        </r>
      </text>
    </comment>
    <comment ref="U231" authorId="0" shapeId="0">
      <text>
        <r>
          <rPr>
            <b/>
            <sz val="9"/>
            <color indexed="81"/>
            <rFont val="Tahoma"/>
            <family val="2"/>
          </rPr>
          <t xml:space="preserve">[Date Format: dd/MM/yyyy]Please double click to show the popup
</t>
        </r>
      </text>
    </comment>
    <comment ref="V231" authorId="0" shapeId="0">
      <text>
        <r>
          <rPr>
            <b/>
            <sz val="9"/>
            <color indexed="81"/>
            <rFont val="Tahoma"/>
            <family val="2"/>
          </rPr>
          <t xml:space="preserve">[Date Format: dd/MM/yyyy]Please double click to show the popup
</t>
        </r>
      </text>
    </comment>
    <comment ref="W231" authorId="0" shapeId="0">
      <text>
        <r>
          <rPr>
            <b/>
            <sz val="9"/>
            <color indexed="81"/>
            <rFont val="Tahoma"/>
            <family val="2"/>
          </rPr>
          <t xml:space="preserve">[Date Format: dd/MM/yyyy]Please double click to show the popup
</t>
        </r>
      </text>
    </comment>
    <comment ref="X231" authorId="0" shapeId="0">
      <text>
        <r>
          <rPr>
            <b/>
            <sz val="9"/>
            <color indexed="81"/>
            <rFont val="Tahoma"/>
            <family val="2"/>
          </rPr>
          <t xml:space="preserve">[Date Format: dd/MM/yyyy]Please double click to show the popup
</t>
        </r>
      </text>
    </comment>
    <comment ref="Y231" authorId="0" shapeId="0">
      <text>
        <r>
          <rPr>
            <b/>
            <sz val="9"/>
            <color indexed="81"/>
            <rFont val="Tahoma"/>
            <family val="2"/>
          </rPr>
          <t xml:space="preserve">[Date Format: dd/MM/yyyy]Please double click to show the popup
</t>
        </r>
      </text>
    </comment>
    <comment ref="Z231" authorId="0" shapeId="0">
      <text>
        <r>
          <rPr>
            <b/>
            <sz val="9"/>
            <color indexed="81"/>
            <rFont val="Tahoma"/>
            <family val="2"/>
          </rPr>
          <t xml:space="preserve">[Date Format: dd/MM/yyyy]Please double click to show the popup
</t>
        </r>
      </text>
    </comment>
    <comment ref="AA231" authorId="0" shapeId="0">
      <text>
        <r>
          <rPr>
            <b/>
            <sz val="9"/>
            <color indexed="81"/>
            <rFont val="Tahoma"/>
            <family val="2"/>
          </rPr>
          <t xml:space="preserve">[Date Format: dd/MM/yyyy]Please double click to show the popup
</t>
        </r>
      </text>
    </comment>
    <comment ref="AB231" authorId="0" shapeId="0">
      <text>
        <r>
          <rPr>
            <b/>
            <sz val="9"/>
            <color indexed="81"/>
            <rFont val="Tahoma"/>
            <family val="2"/>
          </rPr>
          <t xml:space="preserve">[Date Format: dd/MM/yyyy]Please double click to show the popup
</t>
        </r>
      </text>
    </comment>
    <comment ref="AC231" authorId="0" shapeId="0">
      <text>
        <r>
          <rPr>
            <b/>
            <sz val="9"/>
            <color indexed="81"/>
            <rFont val="Tahoma"/>
            <family val="2"/>
          </rPr>
          <t xml:space="preserve">[Date Format: dd/MM/yyyy]Please double click to show the popup
</t>
        </r>
      </text>
    </comment>
    <comment ref="AD231" authorId="0" shapeId="0">
      <text>
        <r>
          <rPr>
            <b/>
            <sz val="9"/>
            <color indexed="81"/>
            <rFont val="Tahoma"/>
            <family val="2"/>
          </rPr>
          <t xml:space="preserve">[Date Format: dd/MM/yyyy]Please double click to show the popup
</t>
        </r>
      </text>
    </comment>
    <comment ref="AE231" authorId="0" shapeId="0">
      <text>
        <r>
          <rPr>
            <b/>
            <sz val="9"/>
            <color indexed="81"/>
            <rFont val="Tahoma"/>
            <family val="2"/>
          </rPr>
          <t xml:space="preserve">[Date Format: dd/MM/yyyy]Please double click to show the popup
</t>
        </r>
      </text>
    </comment>
    <comment ref="AF231" authorId="0" shapeId="0">
      <text>
        <r>
          <rPr>
            <b/>
            <sz val="9"/>
            <color indexed="81"/>
            <rFont val="Tahoma"/>
            <family val="2"/>
          </rPr>
          <t xml:space="preserve">[Date Format: dd/MM/yyyy]Please double click to show the popup
</t>
        </r>
      </text>
    </comment>
    <comment ref="AG231" authorId="0" shapeId="0">
      <text>
        <r>
          <rPr>
            <b/>
            <sz val="9"/>
            <color indexed="81"/>
            <rFont val="Tahoma"/>
            <family val="2"/>
          </rPr>
          <t xml:space="preserve">[Date Format: dd/MM/yyyy]Please double click to show the popup
</t>
        </r>
      </text>
    </comment>
    <comment ref="AH231" authorId="0" shapeId="0">
      <text>
        <r>
          <rPr>
            <b/>
            <sz val="9"/>
            <color indexed="81"/>
            <rFont val="Tahoma"/>
            <family val="2"/>
          </rPr>
          <t xml:space="preserve">[Date Format: dd/MM/yyyy]Please double click to show the popup
</t>
        </r>
      </text>
    </comment>
    <comment ref="AI231" authorId="0" shapeId="0">
      <text>
        <r>
          <rPr>
            <b/>
            <sz val="9"/>
            <color indexed="81"/>
            <rFont val="Tahoma"/>
            <family val="2"/>
          </rPr>
          <t xml:space="preserve">[Date Format: dd/MM/yyyy]Please double click to show the popup
</t>
        </r>
      </text>
    </comment>
    <comment ref="K243" authorId="0" shapeId="0">
      <text>
        <r>
          <rPr>
            <b/>
            <sz val="9"/>
            <color indexed="81"/>
            <rFont val="Tahoma"/>
            <family val="2"/>
          </rPr>
          <t xml:space="preserve">[Date Format: dd/MM/yyyy]Please double click to show the popup
</t>
        </r>
      </text>
    </comment>
    <comment ref="L243" authorId="0" shapeId="0">
      <text>
        <r>
          <rPr>
            <b/>
            <sz val="9"/>
            <color indexed="81"/>
            <rFont val="Tahoma"/>
            <family val="2"/>
          </rPr>
          <t xml:space="preserve">[Date Format: dd/MM/yyyy]Please double click to show the popup
</t>
        </r>
      </text>
    </comment>
    <comment ref="M243" authorId="0" shapeId="0">
      <text>
        <r>
          <rPr>
            <b/>
            <sz val="9"/>
            <color indexed="81"/>
            <rFont val="Tahoma"/>
            <family val="2"/>
          </rPr>
          <t xml:space="preserve">[Date Format: dd/MM/yyyy]Please double click to show the popup
</t>
        </r>
      </text>
    </comment>
    <comment ref="N243" authorId="0" shapeId="0">
      <text>
        <r>
          <rPr>
            <b/>
            <sz val="9"/>
            <color indexed="81"/>
            <rFont val="Tahoma"/>
            <family val="2"/>
          </rPr>
          <t xml:space="preserve">[Date Format: dd/MM/yyyy]Please double click to show the popup
</t>
        </r>
      </text>
    </comment>
    <comment ref="O243" authorId="0" shapeId="0">
      <text>
        <r>
          <rPr>
            <b/>
            <sz val="9"/>
            <color indexed="81"/>
            <rFont val="Tahoma"/>
            <family val="2"/>
          </rPr>
          <t xml:space="preserve">[Date Format: dd/MM/yyyy]Please double click to show the popup
</t>
        </r>
      </text>
    </comment>
    <comment ref="P243" authorId="0" shapeId="0">
      <text>
        <r>
          <rPr>
            <b/>
            <sz val="9"/>
            <color indexed="81"/>
            <rFont val="Tahoma"/>
            <family val="2"/>
          </rPr>
          <t xml:space="preserve">[Date Format: dd/MM/yyyy]Please double click to show the popup
</t>
        </r>
      </text>
    </comment>
    <comment ref="Q243" authorId="0" shapeId="0">
      <text>
        <r>
          <rPr>
            <b/>
            <sz val="9"/>
            <color indexed="81"/>
            <rFont val="Tahoma"/>
            <family val="2"/>
          </rPr>
          <t xml:space="preserve">[Date Format: dd/MM/yyyy]Please double click to show the popup
</t>
        </r>
      </text>
    </comment>
    <comment ref="R243" authorId="0" shapeId="0">
      <text>
        <r>
          <rPr>
            <b/>
            <sz val="9"/>
            <color indexed="81"/>
            <rFont val="Tahoma"/>
            <family val="2"/>
          </rPr>
          <t xml:space="preserve">[Date Format: dd/MM/yyyy]Please double click to show the popup
</t>
        </r>
      </text>
    </comment>
    <comment ref="S243" authorId="0" shapeId="0">
      <text>
        <r>
          <rPr>
            <b/>
            <sz val="9"/>
            <color indexed="81"/>
            <rFont val="Tahoma"/>
            <family val="2"/>
          </rPr>
          <t xml:space="preserve">[Date Format: dd/MM/yyyy]Please double click to show the popup
</t>
        </r>
      </text>
    </comment>
    <comment ref="T243" authorId="0" shapeId="0">
      <text>
        <r>
          <rPr>
            <b/>
            <sz val="9"/>
            <color indexed="81"/>
            <rFont val="Tahoma"/>
            <family val="2"/>
          </rPr>
          <t xml:space="preserve">[Date Format: dd/MM/yyyy]Please double click to show the popup
</t>
        </r>
      </text>
    </comment>
    <comment ref="U243" authorId="0" shapeId="0">
      <text>
        <r>
          <rPr>
            <b/>
            <sz val="9"/>
            <color indexed="81"/>
            <rFont val="Tahoma"/>
            <family val="2"/>
          </rPr>
          <t xml:space="preserve">[Date Format: dd/MM/yyyy]Please double click to show the popup
</t>
        </r>
      </text>
    </comment>
    <comment ref="V243" authorId="0" shapeId="0">
      <text>
        <r>
          <rPr>
            <b/>
            <sz val="9"/>
            <color indexed="81"/>
            <rFont val="Tahoma"/>
            <family val="2"/>
          </rPr>
          <t xml:space="preserve">[Date Format: dd/MM/yyyy]Please double click to show the popup
</t>
        </r>
      </text>
    </comment>
    <comment ref="W243" authorId="0" shapeId="0">
      <text>
        <r>
          <rPr>
            <b/>
            <sz val="9"/>
            <color indexed="81"/>
            <rFont val="Tahoma"/>
            <family val="2"/>
          </rPr>
          <t xml:space="preserve">[Date Format: dd/MM/yyyy]Please double click to show the popup
</t>
        </r>
      </text>
    </comment>
    <comment ref="X243" authorId="0" shapeId="0">
      <text>
        <r>
          <rPr>
            <b/>
            <sz val="9"/>
            <color indexed="81"/>
            <rFont val="Tahoma"/>
            <family val="2"/>
          </rPr>
          <t xml:space="preserve">[Date Format: dd/MM/yyyy]Please double click to show the popup
</t>
        </r>
      </text>
    </comment>
    <comment ref="Y243" authorId="0" shapeId="0">
      <text>
        <r>
          <rPr>
            <b/>
            <sz val="9"/>
            <color indexed="81"/>
            <rFont val="Tahoma"/>
            <family val="2"/>
          </rPr>
          <t xml:space="preserve">[Date Format: dd/MM/yyyy]Please double click to show the popup
</t>
        </r>
      </text>
    </comment>
    <comment ref="Z243" authorId="0" shapeId="0">
      <text>
        <r>
          <rPr>
            <b/>
            <sz val="9"/>
            <color indexed="81"/>
            <rFont val="Tahoma"/>
            <family val="2"/>
          </rPr>
          <t xml:space="preserve">[Date Format: dd/MM/yyyy]Please double click to show the popup
</t>
        </r>
      </text>
    </comment>
    <comment ref="AA243" authorId="0" shapeId="0">
      <text>
        <r>
          <rPr>
            <b/>
            <sz val="9"/>
            <color indexed="81"/>
            <rFont val="Tahoma"/>
            <family val="2"/>
          </rPr>
          <t xml:space="preserve">[Date Format: dd/MM/yyyy]Please double click to show the popup
</t>
        </r>
      </text>
    </comment>
    <comment ref="AB243" authorId="0" shapeId="0">
      <text>
        <r>
          <rPr>
            <b/>
            <sz val="9"/>
            <color indexed="81"/>
            <rFont val="Tahoma"/>
            <family val="2"/>
          </rPr>
          <t xml:space="preserve">[Date Format: dd/MM/yyyy]Please double click to show the popup
</t>
        </r>
      </text>
    </comment>
    <comment ref="AC243" authorId="0" shapeId="0">
      <text>
        <r>
          <rPr>
            <b/>
            <sz val="9"/>
            <color indexed="81"/>
            <rFont val="Tahoma"/>
            <family val="2"/>
          </rPr>
          <t xml:space="preserve">[Date Format: dd/MM/yyyy]Please double click to show the popup
</t>
        </r>
      </text>
    </comment>
    <comment ref="AD243" authorId="0" shapeId="0">
      <text>
        <r>
          <rPr>
            <b/>
            <sz val="9"/>
            <color indexed="81"/>
            <rFont val="Tahoma"/>
            <family val="2"/>
          </rPr>
          <t xml:space="preserve">[Date Format: dd/MM/yyyy]Please double click to show the popup
</t>
        </r>
      </text>
    </comment>
    <comment ref="AE243" authorId="0" shapeId="0">
      <text>
        <r>
          <rPr>
            <b/>
            <sz val="9"/>
            <color indexed="81"/>
            <rFont val="Tahoma"/>
            <family val="2"/>
          </rPr>
          <t xml:space="preserve">[Date Format: dd/MM/yyyy]Please double click to show the popup
</t>
        </r>
      </text>
    </comment>
    <comment ref="AF243" authorId="0" shapeId="0">
      <text>
        <r>
          <rPr>
            <b/>
            <sz val="9"/>
            <color indexed="81"/>
            <rFont val="Tahoma"/>
            <family val="2"/>
          </rPr>
          <t xml:space="preserve">[Date Format: dd/MM/yyyy]Please double click to show the popup
</t>
        </r>
      </text>
    </comment>
    <comment ref="AG243" authorId="0" shapeId="0">
      <text>
        <r>
          <rPr>
            <b/>
            <sz val="9"/>
            <color indexed="81"/>
            <rFont val="Tahoma"/>
            <family val="2"/>
          </rPr>
          <t xml:space="preserve">[Date Format: dd/MM/yyyy]Please double click to show the popup
</t>
        </r>
      </text>
    </comment>
    <comment ref="AH243" authorId="0" shapeId="0">
      <text>
        <r>
          <rPr>
            <b/>
            <sz val="9"/>
            <color indexed="81"/>
            <rFont val="Tahoma"/>
            <family val="2"/>
          </rPr>
          <t xml:space="preserve">[Date Format: dd/MM/yyyy]Please double click to show the popup
</t>
        </r>
      </text>
    </comment>
    <comment ref="AI243" authorId="0" shapeId="0">
      <text>
        <r>
          <rPr>
            <b/>
            <sz val="9"/>
            <color indexed="81"/>
            <rFont val="Tahoma"/>
            <family val="2"/>
          </rPr>
          <t xml:space="preserve">[Date Format: dd/MM/yyyy]Please double click to show the popup
</t>
        </r>
      </text>
    </comment>
    <comment ref="K244" authorId="0" shapeId="0">
      <text>
        <r>
          <rPr>
            <b/>
            <sz val="9"/>
            <color indexed="81"/>
            <rFont val="Tahoma"/>
            <family val="2"/>
          </rPr>
          <t xml:space="preserve">[Date Format: dd/MM/yyyy]Please double click to show the popup
</t>
        </r>
      </text>
    </comment>
    <comment ref="L244" authorId="0" shapeId="0">
      <text>
        <r>
          <rPr>
            <b/>
            <sz val="9"/>
            <color indexed="81"/>
            <rFont val="Tahoma"/>
            <family val="2"/>
          </rPr>
          <t xml:space="preserve">[Date Format: dd/MM/yyyy]Please double click to show the popup
</t>
        </r>
      </text>
    </comment>
    <comment ref="M244" authorId="0" shapeId="0">
      <text>
        <r>
          <rPr>
            <b/>
            <sz val="9"/>
            <color indexed="81"/>
            <rFont val="Tahoma"/>
            <family val="2"/>
          </rPr>
          <t xml:space="preserve">[Date Format: dd/MM/yyyy]Please double click to show the popup
</t>
        </r>
      </text>
    </comment>
    <comment ref="N244" authorId="0" shapeId="0">
      <text>
        <r>
          <rPr>
            <b/>
            <sz val="9"/>
            <color indexed="81"/>
            <rFont val="Tahoma"/>
            <family val="2"/>
          </rPr>
          <t xml:space="preserve">[Date Format: dd/MM/yyyy]Please double click to show the popup
</t>
        </r>
      </text>
    </comment>
    <comment ref="O244" authorId="0" shapeId="0">
      <text>
        <r>
          <rPr>
            <b/>
            <sz val="9"/>
            <color indexed="81"/>
            <rFont val="Tahoma"/>
            <family val="2"/>
          </rPr>
          <t xml:space="preserve">[Date Format: dd/MM/yyyy]Please double click to show the popup
</t>
        </r>
      </text>
    </comment>
    <comment ref="P244" authorId="0" shapeId="0">
      <text>
        <r>
          <rPr>
            <b/>
            <sz val="9"/>
            <color indexed="81"/>
            <rFont val="Tahoma"/>
            <family val="2"/>
          </rPr>
          <t xml:space="preserve">[Date Format: dd/MM/yyyy]Please double click to show the popup
</t>
        </r>
      </text>
    </comment>
    <comment ref="Q244" authorId="0" shapeId="0">
      <text>
        <r>
          <rPr>
            <b/>
            <sz val="9"/>
            <color indexed="81"/>
            <rFont val="Tahoma"/>
            <family val="2"/>
          </rPr>
          <t xml:space="preserve">[Date Format: dd/MM/yyyy]Please double click to show the popup
</t>
        </r>
      </text>
    </comment>
    <comment ref="R244" authorId="0" shapeId="0">
      <text>
        <r>
          <rPr>
            <b/>
            <sz val="9"/>
            <color indexed="81"/>
            <rFont val="Tahoma"/>
            <family val="2"/>
          </rPr>
          <t xml:space="preserve">[Date Format: dd/MM/yyyy]Please double click to show the popup
</t>
        </r>
      </text>
    </comment>
    <comment ref="S244" authorId="0" shapeId="0">
      <text>
        <r>
          <rPr>
            <b/>
            <sz val="9"/>
            <color indexed="81"/>
            <rFont val="Tahoma"/>
            <family val="2"/>
          </rPr>
          <t xml:space="preserve">[Date Format: dd/MM/yyyy]Please double click to show the popup
</t>
        </r>
      </text>
    </comment>
    <comment ref="T244" authorId="0" shapeId="0">
      <text>
        <r>
          <rPr>
            <b/>
            <sz val="9"/>
            <color indexed="81"/>
            <rFont val="Tahoma"/>
            <family val="2"/>
          </rPr>
          <t xml:space="preserve">[Date Format: dd/MM/yyyy]Please double click to show the popup
</t>
        </r>
      </text>
    </comment>
    <comment ref="U244" authorId="0" shapeId="0">
      <text>
        <r>
          <rPr>
            <b/>
            <sz val="9"/>
            <color indexed="81"/>
            <rFont val="Tahoma"/>
            <family val="2"/>
          </rPr>
          <t xml:space="preserve">[Date Format: dd/MM/yyyy]Please double click to show the popup
</t>
        </r>
      </text>
    </comment>
    <comment ref="V244" authorId="0" shapeId="0">
      <text>
        <r>
          <rPr>
            <b/>
            <sz val="9"/>
            <color indexed="81"/>
            <rFont val="Tahoma"/>
            <family val="2"/>
          </rPr>
          <t xml:space="preserve">[Date Format: dd/MM/yyyy]Please double click to show the popup
</t>
        </r>
      </text>
    </comment>
    <comment ref="W244" authorId="0" shapeId="0">
      <text>
        <r>
          <rPr>
            <b/>
            <sz val="9"/>
            <color indexed="81"/>
            <rFont val="Tahoma"/>
            <family val="2"/>
          </rPr>
          <t xml:space="preserve">[Date Format: dd/MM/yyyy]Please double click to show the popup
</t>
        </r>
      </text>
    </comment>
    <comment ref="X244" authorId="0" shapeId="0">
      <text>
        <r>
          <rPr>
            <b/>
            <sz val="9"/>
            <color indexed="81"/>
            <rFont val="Tahoma"/>
            <family val="2"/>
          </rPr>
          <t xml:space="preserve">[Date Format: dd/MM/yyyy]Please double click to show the popup
</t>
        </r>
      </text>
    </comment>
    <comment ref="Y244" authorId="0" shapeId="0">
      <text>
        <r>
          <rPr>
            <b/>
            <sz val="9"/>
            <color indexed="81"/>
            <rFont val="Tahoma"/>
            <family val="2"/>
          </rPr>
          <t xml:space="preserve">[Date Format: dd/MM/yyyy]Please double click to show the popup
</t>
        </r>
      </text>
    </comment>
    <comment ref="Z244" authorId="0" shapeId="0">
      <text>
        <r>
          <rPr>
            <b/>
            <sz val="9"/>
            <color indexed="81"/>
            <rFont val="Tahoma"/>
            <family val="2"/>
          </rPr>
          <t xml:space="preserve">[Date Format: dd/MM/yyyy]Please double click to show the popup
</t>
        </r>
      </text>
    </comment>
    <comment ref="AA244" authorId="0" shapeId="0">
      <text>
        <r>
          <rPr>
            <b/>
            <sz val="9"/>
            <color indexed="81"/>
            <rFont val="Tahoma"/>
            <family val="2"/>
          </rPr>
          <t xml:space="preserve">[Date Format: dd/MM/yyyy]Please double click to show the popup
</t>
        </r>
      </text>
    </comment>
    <comment ref="AB244" authorId="0" shapeId="0">
      <text>
        <r>
          <rPr>
            <b/>
            <sz val="9"/>
            <color indexed="81"/>
            <rFont val="Tahoma"/>
            <family val="2"/>
          </rPr>
          <t xml:space="preserve">[Date Format: dd/MM/yyyy]Please double click to show the popup
</t>
        </r>
      </text>
    </comment>
    <comment ref="AC244" authorId="0" shapeId="0">
      <text>
        <r>
          <rPr>
            <b/>
            <sz val="9"/>
            <color indexed="81"/>
            <rFont val="Tahoma"/>
            <family val="2"/>
          </rPr>
          <t xml:space="preserve">[Date Format: dd/MM/yyyy]Please double click to show the popup
</t>
        </r>
      </text>
    </comment>
    <comment ref="AD244" authorId="0" shapeId="0">
      <text>
        <r>
          <rPr>
            <b/>
            <sz val="9"/>
            <color indexed="81"/>
            <rFont val="Tahoma"/>
            <family val="2"/>
          </rPr>
          <t xml:space="preserve">[Date Format: dd/MM/yyyy]Please double click to show the popup
</t>
        </r>
      </text>
    </comment>
    <comment ref="AE244" authorId="0" shapeId="0">
      <text>
        <r>
          <rPr>
            <b/>
            <sz val="9"/>
            <color indexed="81"/>
            <rFont val="Tahoma"/>
            <family val="2"/>
          </rPr>
          <t xml:space="preserve">[Date Format: dd/MM/yyyy]Please double click to show the popup
</t>
        </r>
      </text>
    </comment>
    <comment ref="AF244" authorId="0" shapeId="0">
      <text>
        <r>
          <rPr>
            <b/>
            <sz val="9"/>
            <color indexed="81"/>
            <rFont val="Tahoma"/>
            <family val="2"/>
          </rPr>
          <t xml:space="preserve">[Date Format: dd/MM/yyyy]Please double click to show the popup
</t>
        </r>
      </text>
    </comment>
    <comment ref="AG244" authorId="0" shapeId="0">
      <text>
        <r>
          <rPr>
            <b/>
            <sz val="9"/>
            <color indexed="81"/>
            <rFont val="Tahoma"/>
            <family val="2"/>
          </rPr>
          <t xml:space="preserve">[Date Format: dd/MM/yyyy]Please double click to show the popup
</t>
        </r>
      </text>
    </comment>
    <comment ref="AH244" authorId="0" shapeId="0">
      <text>
        <r>
          <rPr>
            <b/>
            <sz val="9"/>
            <color indexed="81"/>
            <rFont val="Tahoma"/>
            <family val="2"/>
          </rPr>
          <t xml:space="preserve">[Date Format: dd/MM/yyyy]Please double click to show the popup
</t>
        </r>
      </text>
    </comment>
    <comment ref="AI244" authorId="0" shapeId="0">
      <text>
        <r>
          <rPr>
            <b/>
            <sz val="9"/>
            <color indexed="81"/>
            <rFont val="Tahoma"/>
            <family val="2"/>
          </rPr>
          <t xml:space="preserve">[Date Format: dd/MM/yyyy]Please double click to show the popup
</t>
        </r>
      </text>
    </comment>
    <comment ref="K268" authorId="0" shapeId="0">
      <text>
        <r>
          <rPr>
            <b/>
            <sz val="9"/>
            <color indexed="81"/>
            <rFont val="Tahoma"/>
            <family val="2"/>
          </rPr>
          <t xml:space="preserve">[Date Format: dd/MM/yyyy]Please double click to show the popup
</t>
        </r>
      </text>
    </comment>
    <comment ref="L268" authorId="0" shapeId="0">
      <text>
        <r>
          <rPr>
            <b/>
            <sz val="9"/>
            <color indexed="81"/>
            <rFont val="Tahoma"/>
            <family val="2"/>
          </rPr>
          <t xml:space="preserve">[Date Format: dd/MM/yyyy]Please double click to show the popup
</t>
        </r>
      </text>
    </comment>
    <comment ref="M268" authorId="0" shapeId="0">
      <text>
        <r>
          <rPr>
            <b/>
            <sz val="9"/>
            <color indexed="81"/>
            <rFont val="Tahoma"/>
            <family val="2"/>
          </rPr>
          <t xml:space="preserve">[Date Format: dd/MM/yyyy]Please double click to show the popup
</t>
        </r>
      </text>
    </comment>
    <comment ref="N268" authorId="0" shapeId="0">
      <text>
        <r>
          <rPr>
            <b/>
            <sz val="9"/>
            <color indexed="81"/>
            <rFont val="Tahoma"/>
            <family val="2"/>
          </rPr>
          <t xml:space="preserve">[Date Format: dd/MM/yyyy]Please double click to show the popup
</t>
        </r>
      </text>
    </comment>
    <comment ref="O268" authorId="0" shapeId="0">
      <text>
        <r>
          <rPr>
            <b/>
            <sz val="9"/>
            <color indexed="81"/>
            <rFont val="Tahoma"/>
            <family val="2"/>
          </rPr>
          <t xml:space="preserve">[Date Format: dd/MM/yyyy]Please double click to show the popup
</t>
        </r>
      </text>
    </comment>
    <comment ref="P268" authorId="0" shapeId="0">
      <text>
        <r>
          <rPr>
            <b/>
            <sz val="9"/>
            <color indexed="81"/>
            <rFont val="Tahoma"/>
            <family val="2"/>
          </rPr>
          <t xml:space="preserve">[Date Format: dd/MM/yyyy]Please double click to show the popup
</t>
        </r>
      </text>
    </comment>
    <comment ref="Q268" authorId="0" shapeId="0">
      <text>
        <r>
          <rPr>
            <b/>
            <sz val="9"/>
            <color indexed="81"/>
            <rFont val="Tahoma"/>
            <family val="2"/>
          </rPr>
          <t xml:space="preserve">[Date Format: dd/MM/yyyy]Please double click to show the popup
</t>
        </r>
      </text>
    </comment>
    <comment ref="R268" authorId="0" shapeId="0">
      <text>
        <r>
          <rPr>
            <b/>
            <sz val="9"/>
            <color indexed="81"/>
            <rFont val="Tahoma"/>
            <family val="2"/>
          </rPr>
          <t xml:space="preserve">[Date Format: dd/MM/yyyy]Please double click to show the popup
</t>
        </r>
      </text>
    </comment>
    <comment ref="S268" authorId="0" shapeId="0">
      <text>
        <r>
          <rPr>
            <b/>
            <sz val="9"/>
            <color indexed="81"/>
            <rFont val="Tahoma"/>
            <family val="2"/>
          </rPr>
          <t xml:space="preserve">[Date Format: dd/MM/yyyy]Please double click to show the popup
</t>
        </r>
      </text>
    </comment>
    <comment ref="T268" authorId="0" shapeId="0">
      <text>
        <r>
          <rPr>
            <b/>
            <sz val="9"/>
            <color indexed="81"/>
            <rFont val="Tahoma"/>
            <family val="2"/>
          </rPr>
          <t xml:space="preserve">[Date Format: dd/MM/yyyy]Please double click to show the popup
</t>
        </r>
      </text>
    </comment>
    <comment ref="U268" authorId="0" shapeId="0">
      <text>
        <r>
          <rPr>
            <b/>
            <sz val="9"/>
            <color indexed="81"/>
            <rFont val="Tahoma"/>
            <family val="2"/>
          </rPr>
          <t xml:space="preserve">[Date Format: dd/MM/yyyy]Please double click to show the popup
</t>
        </r>
      </text>
    </comment>
    <comment ref="V268" authorId="0" shapeId="0">
      <text>
        <r>
          <rPr>
            <b/>
            <sz val="9"/>
            <color indexed="81"/>
            <rFont val="Tahoma"/>
            <family val="2"/>
          </rPr>
          <t xml:space="preserve">[Date Format: dd/MM/yyyy]Please double click to show the popup
</t>
        </r>
      </text>
    </comment>
    <comment ref="W268" authorId="0" shapeId="0">
      <text>
        <r>
          <rPr>
            <b/>
            <sz val="9"/>
            <color indexed="81"/>
            <rFont val="Tahoma"/>
            <family val="2"/>
          </rPr>
          <t xml:space="preserve">[Date Format: dd/MM/yyyy]Please double click to show the popup
</t>
        </r>
      </text>
    </comment>
    <comment ref="X268" authorId="0" shapeId="0">
      <text>
        <r>
          <rPr>
            <b/>
            <sz val="9"/>
            <color indexed="81"/>
            <rFont val="Tahoma"/>
            <family val="2"/>
          </rPr>
          <t xml:space="preserve">[Date Format: dd/MM/yyyy]Please double click to show the popup
</t>
        </r>
      </text>
    </comment>
    <comment ref="Y268" authorId="0" shapeId="0">
      <text>
        <r>
          <rPr>
            <b/>
            <sz val="9"/>
            <color indexed="81"/>
            <rFont val="Tahoma"/>
            <family val="2"/>
          </rPr>
          <t xml:space="preserve">[Date Format: dd/MM/yyyy]Please double click to show the popup
</t>
        </r>
      </text>
    </comment>
    <comment ref="Z268" authorId="0" shapeId="0">
      <text>
        <r>
          <rPr>
            <b/>
            <sz val="9"/>
            <color indexed="81"/>
            <rFont val="Tahoma"/>
            <family val="2"/>
          </rPr>
          <t xml:space="preserve">[Date Format: dd/MM/yyyy]Please double click to show the popup
</t>
        </r>
      </text>
    </comment>
    <comment ref="AA268" authorId="0" shapeId="0">
      <text>
        <r>
          <rPr>
            <b/>
            <sz val="9"/>
            <color indexed="81"/>
            <rFont val="Tahoma"/>
            <family val="2"/>
          </rPr>
          <t xml:space="preserve">[Date Format: dd/MM/yyyy]Please double click to show the popup
</t>
        </r>
      </text>
    </comment>
    <comment ref="AB268" authorId="0" shapeId="0">
      <text>
        <r>
          <rPr>
            <b/>
            <sz val="9"/>
            <color indexed="81"/>
            <rFont val="Tahoma"/>
            <family val="2"/>
          </rPr>
          <t xml:space="preserve">[Date Format: dd/MM/yyyy]Please double click to show the popup
</t>
        </r>
      </text>
    </comment>
    <comment ref="AC268" authorId="0" shapeId="0">
      <text>
        <r>
          <rPr>
            <b/>
            <sz val="9"/>
            <color indexed="81"/>
            <rFont val="Tahoma"/>
            <family val="2"/>
          </rPr>
          <t xml:space="preserve">[Date Format: dd/MM/yyyy]Please double click to show the popup
</t>
        </r>
      </text>
    </comment>
    <comment ref="AD268" authorId="0" shapeId="0">
      <text>
        <r>
          <rPr>
            <b/>
            <sz val="9"/>
            <color indexed="81"/>
            <rFont val="Tahoma"/>
            <family val="2"/>
          </rPr>
          <t xml:space="preserve">[Date Format: dd/MM/yyyy]Please double click to show the popup
</t>
        </r>
      </text>
    </comment>
    <comment ref="AE268" authorId="0" shapeId="0">
      <text>
        <r>
          <rPr>
            <b/>
            <sz val="9"/>
            <color indexed="81"/>
            <rFont val="Tahoma"/>
            <family val="2"/>
          </rPr>
          <t xml:space="preserve">[Date Format: dd/MM/yyyy]Please double click to show the popup
</t>
        </r>
      </text>
    </comment>
    <comment ref="AF268" authorId="0" shapeId="0">
      <text>
        <r>
          <rPr>
            <b/>
            <sz val="9"/>
            <color indexed="81"/>
            <rFont val="Tahoma"/>
            <family val="2"/>
          </rPr>
          <t xml:space="preserve">[Date Format: dd/MM/yyyy]Please double click to show the popup
</t>
        </r>
      </text>
    </comment>
    <comment ref="AG268" authorId="0" shapeId="0">
      <text>
        <r>
          <rPr>
            <b/>
            <sz val="9"/>
            <color indexed="81"/>
            <rFont val="Tahoma"/>
            <family val="2"/>
          </rPr>
          <t xml:space="preserve">[Date Format: dd/MM/yyyy]Please double click to show the popup
</t>
        </r>
      </text>
    </comment>
    <comment ref="AH268" authorId="0" shapeId="0">
      <text>
        <r>
          <rPr>
            <b/>
            <sz val="9"/>
            <color indexed="81"/>
            <rFont val="Tahoma"/>
            <family val="2"/>
          </rPr>
          <t xml:space="preserve">[Date Format: dd/MM/yyyy]Please double click to show the popup
</t>
        </r>
      </text>
    </comment>
    <comment ref="AI268" authorId="0" shapeId="0">
      <text>
        <r>
          <rPr>
            <b/>
            <sz val="9"/>
            <color indexed="81"/>
            <rFont val="Tahoma"/>
            <family val="2"/>
          </rPr>
          <t xml:space="preserve">[Date Format: dd/MM/yyyy]Please double click to show the popup
</t>
        </r>
      </text>
    </comment>
    <comment ref="K269" authorId="0" shapeId="0">
      <text>
        <r>
          <rPr>
            <b/>
            <sz val="9"/>
            <color indexed="81"/>
            <rFont val="Tahoma"/>
            <family val="2"/>
          </rPr>
          <t xml:space="preserve">[Date Format: dd/MM/yyyy]Please double click to show the popup
</t>
        </r>
      </text>
    </comment>
    <comment ref="L269" authorId="0" shapeId="0">
      <text>
        <r>
          <rPr>
            <b/>
            <sz val="9"/>
            <color indexed="81"/>
            <rFont val="Tahoma"/>
            <family val="2"/>
          </rPr>
          <t xml:space="preserve">[Date Format: dd/MM/yyyy]Please double click to show the popup
</t>
        </r>
      </text>
    </comment>
    <comment ref="M269" authorId="0" shapeId="0">
      <text>
        <r>
          <rPr>
            <b/>
            <sz val="9"/>
            <color indexed="81"/>
            <rFont val="Tahoma"/>
            <family val="2"/>
          </rPr>
          <t xml:space="preserve">[Date Format: dd/MM/yyyy]Please double click to show the popup
</t>
        </r>
      </text>
    </comment>
    <comment ref="N269" authorId="0" shapeId="0">
      <text>
        <r>
          <rPr>
            <b/>
            <sz val="9"/>
            <color indexed="81"/>
            <rFont val="Tahoma"/>
            <family val="2"/>
          </rPr>
          <t xml:space="preserve">[Date Format: dd/MM/yyyy]Please double click to show the popup
</t>
        </r>
      </text>
    </comment>
    <comment ref="O269" authorId="0" shapeId="0">
      <text>
        <r>
          <rPr>
            <b/>
            <sz val="9"/>
            <color indexed="81"/>
            <rFont val="Tahoma"/>
            <family val="2"/>
          </rPr>
          <t xml:space="preserve">[Date Format: dd/MM/yyyy]Please double click to show the popup
</t>
        </r>
      </text>
    </comment>
    <comment ref="P269" authorId="0" shapeId="0">
      <text>
        <r>
          <rPr>
            <b/>
            <sz val="9"/>
            <color indexed="81"/>
            <rFont val="Tahoma"/>
            <family val="2"/>
          </rPr>
          <t xml:space="preserve">[Date Format: dd/MM/yyyy]Please double click to show the popup
</t>
        </r>
      </text>
    </comment>
    <comment ref="Q269" authorId="0" shapeId="0">
      <text>
        <r>
          <rPr>
            <b/>
            <sz val="9"/>
            <color indexed="81"/>
            <rFont val="Tahoma"/>
            <family val="2"/>
          </rPr>
          <t xml:space="preserve">[Date Format: dd/MM/yyyy]Please double click to show the popup
</t>
        </r>
      </text>
    </comment>
    <comment ref="R269" authorId="0" shapeId="0">
      <text>
        <r>
          <rPr>
            <b/>
            <sz val="9"/>
            <color indexed="81"/>
            <rFont val="Tahoma"/>
            <family val="2"/>
          </rPr>
          <t xml:space="preserve">[Date Format: dd/MM/yyyy]Please double click to show the popup
</t>
        </r>
      </text>
    </comment>
    <comment ref="S269" authorId="0" shapeId="0">
      <text>
        <r>
          <rPr>
            <b/>
            <sz val="9"/>
            <color indexed="81"/>
            <rFont val="Tahoma"/>
            <family val="2"/>
          </rPr>
          <t xml:space="preserve">[Date Format: dd/MM/yyyy]Please double click to show the popup
</t>
        </r>
      </text>
    </comment>
    <comment ref="T269" authorId="0" shapeId="0">
      <text>
        <r>
          <rPr>
            <b/>
            <sz val="9"/>
            <color indexed="81"/>
            <rFont val="Tahoma"/>
            <family val="2"/>
          </rPr>
          <t xml:space="preserve">[Date Format: dd/MM/yyyy]Please double click to show the popup
</t>
        </r>
      </text>
    </comment>
    <comment ref="U269" authorId="0" shapeId="0">
      <text>
        <r>
          <rPr>
            <b/>
            <sz val="9"/>
            <color indexed="81"/>
            <rFont val="Tahoma"/>
            <family val="2"/>
          </rPr>
          <t xml:space="preserve">[Date Format: dd/MM/yyyy]Please double click to show the popup
</t>
        </r>
      </text>
    </comment>
    <comment ref="V269" authorId="0" shapeId="0">
      <text>
        <r>
          <rPr>
            <b/>
            <sz val="9"/>
            <color indexed="81"/>
            <rFont val="Tahoma"/>
            <family val="2"/>
          </rPr>
          <t xml:space="preserve">[Date Format: dd/MM/yyyy]Please double click to show the popup
</t>
        </r>
      </text>
    </comment>
    <comment ref="W269" authorId="0" shapeId="0">
      <text>
        <r>
          <rPr>
            <b/>
            <sz val="9"/>
            <color indexed="81"/>
            <rFont val="Tahoma"/>
            <family val="2"/>
          </rPr>
          <t xml:space="preserve">[Date Format: dd/MM/yyyy]Please double click to show the popup
</t>
        </r>
      </text>
    </comment>
    <comment ref="X269" authorId="0" shapeId="0">
      <text>
        <r>
          <rPr>
            <b/>
            <sz val="9"/>
            <color indexed="81"/>
            <rFont val="Tahoma"/>
            <family val="2"/>
          </rPr>
          <t xml:space="preserve">[Date Format: dd/MM/yyyy]Please double click to show the popup
</t>
        </r>
      </text>
    </comment>
    <comment ref="Y269" authorId="0" shapeId="0">
      <text>
        <r>
          <rPr>
            <b/>
            <sz val="9"/>
            <color indexed="81"/>
            <rFont val="Tahoma"/>
            <family val="2"/>
          </rPr>
          <t xml:space="preserve">[Date Format: dd/MM/yyyy]Please double click to show the popup
</t>
        </r>
      </text>
    </comment>
    <comment ref="Z269" authorId="0" shapeId="0">
      <text>
        <r>
          <rPr>
            <b/>
            <sz val="9"/>
            <color indexed="81"/>
            <rFont val="Tahoma"/>
            <family val="2"/>
          </rPr>
          <t xml:space="preserve">[Date Format: dd/MM/yyyy]Please double click to show the popup
</t>
        </r>
      </text>
    </comment>
    <comment ref="AA269" authorId="0" shapeId="0">
      <text>
        <r>
          <rPr>
            <b/>
            <sz val="9"/>
            <color indexed="81"/>
            <rFont val="Tahoma"/>
            <family val="2"/>
          </rPr>
          <t xml:space="preserve">[Date Format: dd/MM/yyyy]Please double click to show the popup
</t>
        </r>
      </text>
    </comment>
    <comment ref="AB269" authorId="0" shapeId="0">
      <text>
        <r>
          <rPr>
            <b/>
            <sz val="9"/>
            <color indexed="81"/>
            <rFont val="Tahoma"/>
            <family val="2"/>
          </rPr>
          <t xml:space="preserve">[Date Format: dd/MM/yyyy]Please double click to show the popup
</t>
        </r>
      </text>
    </comment>
    <comment ref="AC269" authorId="0" shapeId="0">
      <text>
        <r>
          <rPr>
            <b/>
            <sz val="9"/>
            <color indexed="81"/>
            <rFont val="Tahoma"/>
            <family val="2"/>
          </rPr>
          <t xml:space="preserve">[Date Format: dd/MM/yyyy]Please double click to show the popup
</t>
        </r>
      </text>
    </comment>
    <comment ref="AD269" authorId="0" shapeId="0">
      <text>
        <r>
          <rPr>
            <b/>
            <sz val="9"/>
            <color indexed="81"/>
            <rFont val="Tahoma"/>
            <family val="2"/>
          </rPr>
          <t xml:space="preserve">[Date Format: dd/MM/yyyy]Please double click to show the popup
</t>
        </r>
      </text>
    </comment>
    <comment ref="AE269" authorId="0" shapeId="0">
      <text>
        <r>
          <rPr>
            <b/>
            <sz val="9"/>
            <color indexed="81"/>
            <rFont val="Tahoma"/>
            <family val="2"/>
          </rPr>
          <t xml:space="preserve">[Date Format: dd/MM/yyyy]Please double click to show the popup
</t>
        </r>
      </text>
    </comment>
    <comment ref="AF269" authorId="0" shapeId="0">
      <text>
        <r>
          <rPr>
            <b/>
            <sz val="9"/>
            <color indexed="81"/>
            <rFont val="Tahoma"/>
            <family val="2"/>
          </rPr>
          <t xml:space="preserve">[Date Format: dd/MM/yyyy]Please double click to show the popup
</t>
        </r>
      </text>
    </comment>
    <comment ref="AG269" authorId="0" shapeId="0">
      <text>
        <r>
          <rPr>
            <b/>
            <sz val="9"/>
            <color indexed="81"/>
            <rFont val="Tahoma"/>
            <family val="2"/>
          </rPr>
          <t xml:space="preserve">[Date Format: dd/MM/yyyy]Please double click to show the popup
</t>
        </r>
      </text>
    </comment>
    <comment ref="AH269" authorId="0" shapeId="0">
      <text>
        <r>
          <rPr>
            <b/>
            <sz val="9"/>
            <color indexed="81"/>
            <rFont val="Tahoma"/>
            <family val="2"/>
          </rPr>
          <t xml:space="preserve">[Date Format: dd/MM/yyyy]Please double click to show the popup
</t>
        </r>
      </text>
    </comment>
    <comment ref="AI269" authorId="0" shapeId="0">
      <text>
        <r>
          <rPr>
            <b/>
            <sz val="9"/>
            <color indexed="81"/>
            <rFont val="Tahoma"/>
            <family val="2"/>
          </rPr>
          <t xml:space="preserve">[Date Format: dd/MM/yyyy]Please double click to show the popup
</t>
        </r>
      </text>
    </comment>
    <comment ref="K279" authorId="0" shapeId="0">
      <text>
        <r>
          <rPr>
            <b/>
            <sz val="9"/>
            <color indexed="81"/>
            <rFont val="Tahoma"/>
            <family val="2"/>
          </rPr>
          <t xml:space="preserve">[Date Format: dd/MM/yyyy]Please double click to show the popup
</t>
        </r>
      </text>
    </comment>
    <comment ref="L279" authorId="0" shapeId="0">
      <text>
        <r>
          <rPr>
            <b/>
            <sz val="9"/>
            <color indexed="81"/>
            <rFont val="Tahoma"/>
            <family val="2"/>
          </rPr>
          <t xml:space="preserve">[Date Format: dd/MM/yyyy]Please double click to show the popup
</t>
        </r>
      </text>
    </comment>
    <comment ref="M279" authorId="0" shapeId="0">
      <text>
        <r>
          <rPr>
            <b/>
            <sz val="9"/>
            <color indexed="81"/>
            <rFont val="Tahoma"/>
            <family val="2"/>
          </rPr>
          <t xml:space="preserve">[Date Format: dd/MM/yyyy]Please double click to show the popup
</t>
        </r>
      </text>
    </comment>
    <comment ref="N279" authorId="0" shapeId="0">
      <text>
        <r>
          <rPr>
            <b/>
            <sz val="9"/>
            <color indexed="81"/>
            <rFont val="Tahoma"/>
            <family val="2"/>
          </rPr>
          <t xml:space="preserve">[Date Format: dd/MM/yyyy]Please double click to show the popup
</t>
        </r>
      </text>
    </comment>
    <comment ref="O279" authorId="0" shapeId="0">
      <text>
        <r>
          <rPr>
            <b/>
            <sz val="9"/>
            <color indexed="81"/>
            <rFont val="Tahoma"/>
            <family val="2"/>
          </rPr>
          <t xml:space="preserve">[Date Format: dd/MM/yyyy]Please double click to show the popup
</t>
        </r>
      </text>
    </comment>
    <comment ref="P279" authorId="0" shapeId="0">
      <text>
        <r>
          <rPr>
            <b/>
            <sz val="9"/>
            <color indexed="81"/>
            <rFont val="Tahoma"/>
            <family val="2"/>
          </rPr>
          <t xml:space="preserve">[Date Format: dd/MM/yyyy]Please double click to show the popup
</t>
        </r>
      </text>
    </comment>
    <comment ref="Q279" authorId="0" shapeId="0">
      <text>
        <r>
          <rPr>
            <b/>
            <sz val="9"/>
            <color indexed="81"/>
            <rFont val="Tahoma"/>
            <family val="2"/>
          </rPr>
          <t xml:space="preserve">[Date Format: dd/MM/yyyy]Please double click to show the popup
</t>
        </r>
      </text>
    </comment>
    <comment ref="R279" authorId="0" shapeId="0">
      <text>
        <r>
          <rPr>
            <b/>
            <sz val="9"/>
            <color indexed="81"/>
            <rFont val="Tahoma"/>
            <family val="2"/>
          </rPr>
          <t xml:space="preserve">[Date Format: dd/MM/yyyy]Please double click to show the popup
</t>
        </r>
      </text>
    </comment>
    <comment ref="S279" authorId="0" shapeId="0">
      <text>
        <r>
          <rPr>
            <b/>
            <sz val="9"/>
            <color indexed="81"/>
            <rFont val="Tahoma"/>
            <family val="2"/>
          </rPr>
          <t xml:space="preserve">[Date Format: dd/MM/yyyy]Please double click to show the popup
</t>
        </r>
      </text>
    </comment>
    <comment ref="T279" authorId="0" shapeId="0">
      <text>
        <r>
          <rPr>
            <b/>
            <sz val="9"/>
            <color indexed="81"/>
            <rFont val="Tahoma"/>
            <family val="2"/>
          </rPr>
          <t xml:space="preserve">[Date Format: dd/MM/yyyy]Please double click to show the popup
</t>
        </r>
      </text>
    </comment>
    <comment ref="U279" authorId="0" shapeId="0">
      <text>
        <r>
          <rPr>
            <b/>
            <sz val="9"/>
            <color indexed="81"/>
            <rFont val="Tahoma"/>
            <family val="2"/>
          </rPr>
          <t xml:space="preserve">[Date Format: dd/MM/yyyy]Please double click to show the popup
</t>
        </r>
      </text>
    </comment>
    <comment ref="V279" authorId="0" shapeId="0">
      <text>
        <r>
          <rPr>
            <b/>
            <sz val="9"/>
            <color indexed="81"/>
            <rFont val="Tahoma"/>
            <family val="2"/>
          </rPr>
          <t xml:space="preserve">[Date Format: dd/MM/yyyy]Please double click to show the popup
</t>
        </r>
      </text>
    </comment>
    <comment ref="W279" authorId="0" shapeId="0">
      <text>
        <r>
          <rPr>
            <b/>
            <sz val="9"/>
            <color indexed="81"/>
            <rFont val="Tahoma"/>
            <family val="2"/>
          </rPr>
          <t xml:space="preserve">[Date Format: dd/MM/yyyy]Please double click to show the popup
</t>
        </r>
      </text>
    </comment>
    <comment ref="X279" authorId="0" shapeId="0">
      <text>
        <r>
          <rPr>
            <b/>
            <sz val="9"/>
            <color indexed="81"/>
            <rFont val="Tahoma"/>
            <family val="2"/>
          </rPr>
          <t xml:space="preserve">[Date Format: dd/MM/yyyy]Please double click to show the popup
</t>
        </r>
      </text>
    </comment>
    <comment ref="Y279" authorId="0" shapeId="0">
      <text>
        <r>
          <rPr>
            <b/>
            <sz val="9"/>
            <color indexed="81"/>
            <rFont val="Tahoma"/>
            <family val="2"/>
          </rPr>
          <t xml:space="preserve">[Date Format: dd/MM/yyyy]Please double click to show the popup
</t>
        </r>
      </text>
    </comment>
    <comment ref="Z279" authorId="0" shapeId="0">
      <text>
        <r>
          <rPr>
            <b/>
            <sz val="9"/>
            <color indexed="81"/>
            <rFont val="Tahoma"/>
            <family val="2"/>
          </rPr>
          <t xml:space="preserve">[Date Format: dd/MM/yyyy]Please double click to show the popup
</t>
        </r>
      </text>
    </comment>
    <comment ref="AA279" authorId="0" shapeId="0">
      <text>
        <r>
          <rPr>
            <b/>
            <sz val="9"/>
            <color indexed="81"/>
            <rFont val="Tahoma"/>
            <family val="2"/>
          </rPr>
          <t xml:space="preserve">[Date Format: dd/MM/yyyy]Please double click to show the popup
</t>
        </r>
      </text>
    </comment>
    <comment ref="AB279" authorId="0" shapeId="0">
      <text>
        <r>
          <rPr>
            <b/>
            <sz val="9"/>
            <color indexed="81"/>
            <rFont val="Tahoma"/>
            <family val="2"/>
          </rPr>
          <t xml:space="preserve">[Date Format: dd/MM/yyyy]Please double click to show the popup
</t>
        </r>
      </text>
    </comment>
    <comment ref="AC279" authorId="0" shapeId="0">
      <text>
        <r>
          <rPr>
            <b/>
            <sz val="9"/>
            <color indexed="81"/>
            <rFont val="Tahoma"/>
            <family val="2"/>
          </rPr>
          <t xml:space="preserve">[Date Format: dd/MM/yyyy]Please double click to show the popup
</t>
        </r>
      </text>
    </comment>
    <comment ref="AD279" authorId="0" shapeId="0">
      <text>
        <r>
          <rPr>
            <b/>
            <sz val="9"/>
            <color indexed="81"/>
            <rFont val="Tahoma"/>
            <family val="2"/>
          </rPr>
          <t xml:space="preserve">[Date Format: dd/MM/yyyy]Please double click to show the popup
</t>
        </r>
      </text>
    </comment>
    <comment ref="AE279" authorId="0" shapeId="0">
      <text>
        <r>
          <rPr>
            <b/>
            <sz val="9"/>
            <color indexed="81"/>
            <rFont val="Tahoma"/>
            <family val="2"/>
          </rPr>
          <t xml:space="preserve">[Date Format: dd/MM/yyyy]Please double click to show the popup
</t>
        </r>
      </text>
    </comment>
    <comment ref="AF279" authorId="0" shapeId="0">
      <text>
        <r>
          <rPr>
            <b/>
            <sz val="9"/>
            <color indexed="81"/>
            <rFont val="Tahoma"/>
            <family val="2"/>
          </rPr>
          <t xml:space="preserve">[Date Format: dd/MM/yyyy]Please double click to show the popup
</t>
        </r>
      </text>
    </comment>
    <comment ref="AG279" authorId="0" shapeId="0">
      <text>
        <r>
          <rPr>
            <b/>
            <sz val="9"/>
            <color indexed="81"/>
            <rFont val="Tahoma"/>
            <family val="2"/>
          </rPr>
          <t xml:space="preserve">[Date Format: dd/MM/yyyy]Please double click to show the popup
</t>
        </r>
      </text>
    </comment>
    <comment ref="AH279" authorId="0" shapeId="0">
      <text>
        <r>
          <rPr>
            <b/>
            <sz val="9"/>
            <color indexed="81"/>
            <rFont val="Tahoma"/>
            <family val="2"/>
          </rPr>
          <t xml:space="preserve">[Date Format: dd/MM/yyyy]Please double click to show the popup
</t>
        </r>
      </text>
    </comment>
    <comment ref="AI279" authorId="0" shapeId="0">
      <text>
        <r>
          <rPr>
            <b/>
            <sz val="9"/>
            <color indexed="81"/>
            <rFont val="Tahoma"/>
            <family val="2"/>
          </rPr>
          <t xml:space="preserve">[Date Format: dd/MM/yyyy]Please double click to show the popup
</t>
        </r>
      </text>
    </comment>
    <comment ref="K280" authorId="0" shapeId="0">
      <text>
        <r>
          <rPr>
            <b/>
            <sz val="9"/>
            <color indexed="81"/>
            <rFont val="Tahoma"/>
            <family val="2"/>
          </rPr>
          <t xml:space="preserve">[Date Format: dd/MM/yyyy]Please double click to show the popup
</t>
        </r>
      </text>
    </comment>
    <comment ref="L280" authorId="0" shapeId="0">
      <text>
        <r>
          <rPr>
            <b/>
            <sz val="9"/>
            <color indexed="81"/>
            <rFont val="Tahoma"/>
            <family val="2"/>
          </rPr>
          <t xml:space="preserve">[Date Format: dd/MM/yyyy]Please double click to show the popup
</t>
        </r>
      </text>
    </comment>
    <comment ref="M280" authorId="0" shapeId="0">
      <text>
        <r>
          <rPr>
            <b/>
            <sz val="9"/>
            <color indexed="81"/>
            <rFont val="Tahoma"/>
            <family val="2"/>
          </rPr>
          <t xml:space="preserve">[Date Format: dd/MM/yyyy]Please double click to show the popup
</t>
        </r>
      </text>
    </comment>
    <comment ref="N280" authorId="0" shapeId="0">
      <text>
        <r>
          <rPr>
            <b/>
            <sz val="9"/>
            <color indexed="81"/>
            <rFont val="Tahoma"/>
            <family val="2"/>
          </rPr>
          <t xml:space="preserve">[Date Format: dd/MM/yyyy]Please double click to show the popup
</t>
        </r>
      </text>
    </comment>
    <comment ref="O280" authorId="0" shapeId="0">
      <text>
        <r>
          <rPr>
            <b/>
            <sz val="9"/>
            <color indexed="81"/>
            <rFont val="Tahoma"/>
            <family val="2"/>
          </rPr>
          <t xml:space="preserve">[Date Format: dd/MM/yyyy]Please double click to show the popup
</t>
        </r>
      </text>
    </comment>
    <comment ref="P280" authorId="0" shapeId="0">
      <text>
        <r>
          <rPr>
            <b/>
            <sz val="9"/>
            <color indexed="81"/>
            <rFont val="Tahoma"/>
            <family val="2"/>
          </rPr>
          <t xml:space="preserve">[Date Format: dd/MM/yyyy]Please double click to show the popup
</t>
        </r>
      </text>
    </comment>
    <comment ref="Q280" authorId="0" shapeId="0">
      <text>
        <r>
          <rPr>
            <b/>
            <sz val="9"/>
            <color indexed="81"/>
            <rFont val="Tahoma"/>
            <family val="2"/>
          </rPr>
          <t xml:space="preserve">[Date Format: dd/MM/yyyy]Please double click to show the popup
</t>
        </r>
      </text>
    </comment>
    <comment ref="R280" authorId="0" shapeId="0">
      <text>
        <r>
          <rPr>
            <b/>
            <sz val="9"/>
            <color indexed="81"/>
            <rFont val="Tahoma"/>
            <family val="2"/>
          </rPr>
          <t xml:space="preserve">[Date Format: dd/MM/yyyy]Please double click to show the popup
</t>
        </r>
      </text>
    </comment>
    <comment ref="S280" authorId="0" shapeId="0">
      <text>
        <r>
          <rPr>
            <b/>
            <sz val="9"/>
            <color indexed="81"/>
            <rFont val="Tahoma"/>
            <family val="2"/>
          </rPr>
          <t xml:space="preserve">[Date Format: dd/MM/yyyy]Please double click to show the popup
</t>
        </r>
      </text>
    </comment>
    <comment ref="T280" authorId="0" shapeId="0">
      <text>
        <r>
          <rPr>
            <b/>
            <sz val="9"/>
            <color indexed="81"/>
            <rFont val="Tahoma"/>
            <family val="2"/>
          </rPr>
          <t xml:space="preserve">[Date Format: dd/MM/yyyy]Please double click to show the popup
</t>
        </r>
      </text>
    </comment>
    <comment ref="U280" authorId="0" shapeId="0">
      <text>
        <r>
          <rPr>
            <b/>
            <sz val="9"/>
            <color indexed="81"/>
            <rFont val="Tahoma"/>
            <family val="2"/>
          </rPr>
          <t xml:space="preserve">[Date Format: dd/MM/yyyy]Please double click to show the popup
</t>
        </r>
      </text>
    </comment>
    <comment ref="V280" authorId="0" shapeId="0">
      <text>
        <r>
          <rPr>
            <b/>
            <sz val="9"/>
            <color indexed="81"/>
            <rFont val="Tahoma"/>
            <family val="2"/>
          </rPr>
          <t xml:space="preserve">[Date Format: dd/MM/yyyy]Please double click to show the popup
</t>
        </r>
      </text>
    </comment>
    <comment ref="W280" authorId="0" shapeId="0">
      <text>
        <r>
          <rPr>
            <b/>
            <sz val="9"/>
            <color indexed="81"/>
            <rFont val="Tahoma"/>
            <family val="2"/>
          </rPr>
          <t xml:space="preserve">[Date Format: dd/MM/yyyy]Please double click to show the popup
</t>
        </r>
      </text>
    </comment>
    <comment ref="X280" authorId="0" shapeId="0">
      <text>
        <r>
          <rPr>
            <b/>
            <sz val="9"/>
            <color indexed="81"/>
            <rFont val="Tahoma"/>
            <family val="2"/>
          </rPr>
          <t xml:space="preserve">[Date Format: dd/MM/yyyy]Please double click to show the popup
</t>
        </r>
      </text>
    </comment>
    <comment ref="Y280" authorId="0" shapeId="0">
      <text>
        <r>
          <rPr>
            <b/>
            <sz val="9"/>
            <color indexed="81"/>
            <rFont val="Tahoma"/>
            <family val="2"/>
          </rPr>
          <t xml:space="preserve">[Date Format: dd/MM/yyyy]Please double click to show the popup
</t>
        </r>
      </text>
    </comment>
    <comment ref="Z280" authorId="0" shapeId="0">
      <text>
        <r>
          <rPr>
            <b/>
            <sz val="9"/>
            <color indexed="81"/>
            <rFont val="Tahoma"/>
            <family val="2"/>
          </rPr>
          <t xml:space="preserve">[Date Format: dd/MM/yyyy]Please double click to show the popup
</t>
        </r>
      </text>
    </comment>
    <comment ref="AA280" authorId="0" shapeId="0">
      <text>
        <r>
          <rPr>
            <b/>
            <sz val="9"/>
            <color indexed="81"/>
            <rFont val="Tahoma"/>
            <family val="2"/>
          </rPr>
          <t xml:space="preserve">[Date Format: dd/MM/yyyy]Please double click to show the popup
</t>
        </r>
      </text>
    </comment>
    <comment ref="AB280" authorId="0" shapeId="0">
      <text>
        <r>
          <rPr>
            <b/>
            <sz val="9"/>
            <color indexed="81"/>
            <rFont val="Tahoma"/>
            <family val="2"/>
          </rPr>
          <t xml:space="preserve">[Date Format: dd/MM/yyyy]Please double click to show the popup
</t>
        </r>
      </text>
    </comment>
    <comment ref="AC280" authorId="0" shapeId="0">
      <text>
        <r>
          <rPr>
            <b/>
            <sz val="9"/>
            <color indexed="81"/>
            <rFont val="Tahoma"/>
            <family val="2"/>
          </rPr>
          <t xml:space="preserve">[Date Format: dd/MM/yyyy]Please double click to show the popup
</t>
        </r>
      </text>
    </comment>
    <comment ref="AD280" authorId="0" shapeId="0">
      <text>
        <r>
          <rPr>
            <b/>
            <sz val="9"/>
            <color indexed="81"/>
            <rFont val="Tahoma"/>
            <family val="2"/>
          </rPr>
          <t xml:space="preserve">[Date Format: dd/MM/yyyy]Please double click to show the popup
</t>
        </r>
      </text>
    </comment>
    <comment ref="AE280" authorId="0" shapeId="0">
      <text>
        <r>
          <rPr>
            <b/>
            <sz val="9"/>
            <color indexed="81"/>
            <rFont val="Tahoma"/>
            <family val="2"/>
          </rPr>
          <t xml:space="preserve">[Date Format: dd/MM/yyyy]Please double click to show the popup
</t>
        </r>
      </text>
    </comment>
    <comment ref="AF280" authorId="0" shapeId="0">
      <text>
        <r>
          <rPr>
            <b/>
            <sz val="9"/>
            <color indexed="81"/>
            <rFont val="Tahoma"/>
            <family val="2"/>
          </rPr>
          <t xml:space="preserve">[Date Format: dd/MM/yyyy]Please double click to show the popup
</t>
        </r>
      </text>
    </comment>
    <comment ref="AG280" authorId="0" shapeId="0">
      <text>
        <r>
          <rPr>
            <b/>
            <sz val="9"/>
            <color indexed="81"/>
            <rFont val="Tahoma"/>
            <family val="2"/>
          </rPr>
          <t xml:space="preserve">[Date Format: dd/MM/yyyy]Please double click to show the popup
</t>
        </r>
      </text>
    </comment>
    <comment ref="AH280" authorId="0" shapeId="0">
      <text>
        <r>
          <rPr>
            <b/>
            <sz val="9"/>
            <color indexed="81"/>
            <rFont val="Tahoma"/>
            <family val="2"/>
          </rPr>
          <t xml:space="preserve">[Date Format: dd/MM/yyyy]Please double click to show the popup
</t>
        </r>
      </text>
    </comment>
    <comment ref="AI280" authorId="0" shapeId="0">
      <text>
        <r>
          <rPr>
            <b/>
            <sz val="9"/>
            <color indexed="81"/>
            <rFont val="Tahoma"/>
            <family val="2"/>
          </rPr>
          <t xml:space="preserve">[Date Format: dd/MM/yyyy]Please double click to show the popup
</t>
        </r>
      </text>
    </comment>
    <comment ref="K301" authorId="2" shapeId="0">
      <text>
        <r>
          <rPr>
            <b/>
            <sz val="9"/>
            <color indexed="81"/>
            <rFont val="Tahoma"/>
            <family val="2"/>
          </rPr>
          <t xml:space="preserve">[Unit: PURE]
[Scale: Actuals]
</t>
        </r>
      </text>
    </comment>
  </commentList>
</comments>
</file>

<file path=xl/comments11.xml><?xml version="1.0" encoding="utf-8"?>
<comments xmlns="http://schemas.openxmlformats.org/spreadsheetml/2006/main">
  <authors>
    <author>Surekha Ghadigaonkar</author>
    <author>arun patel</author>
  </authors>
  <commentList>
    <comment ref="E8" authorId="0" shapeId="0">
      <text>
        <r>
          <rPr>
            <b/>
            <sz val="9"/>
            <color indexed="81"/>
            <rFont val="Tahoma"/>
            <family val="2"/>
          </rPr>
          <t xml:space="preserve">[Date Format: dd/MM/yyyy]Please double click to show the popup
</t>
        </r>
        <r>
          <rPr>
            <sz val="9"/>
            <color indexed="81"/>
            <rFont val="Tahoma"/>
            <family val="2"/>
          </rPr>
          <t xml:space="preserve">
</t>
        </r>
      </text>
    </comment>
    <comment ref="F8" authorId="0" shapeId="0">
      <text>
        <r>
          <rPr>
            <b/>
            <sz val="9"/>
            <color indexed="81"/>
            <rFont val="Tahoma"/>
            <family val="2"/>
          </rPr>
          <t xml:space="preserve">[Date Format: dd/MM/yyyy]Please double click to show the popup
</t>
        </r>
      </text>
    </comment>
    <comment ref="G8" authorId="1" shapeId="0">
      <text>
        <r>
          <rPr>
            <b/>
            <sz val="9"/>
            <color indexed="81"/>
            <rFont val="Tahoma"/>
            <family val="2"/>
          </rPr>
          <t xml:space="preserve">[Date Format: dd/MM/yyyy]Please double click to show the popup
</t>
        </r>
      </text>
    </comment>
    <comment ref="H8" authorId="1" shapeId="0">
      <text>
        <r>
          <rPr>
            <b/>
            <sz val="9"/>
            <color indexed="81"/>
            <rFont val="Tahoma"/>
            <family val="2"/>
          </rPr>
          <t xml:space="preserve">[Date Format: dd/MM/yyyy]Please double click to show the popup
</t>
        </r>
      </text>
    </comment>
    <comment ref="I8" authorId="1" shapeId="0">
      <text>
        <r>
          <rPr>
            <b/>
            <sz val="9"/>
            <color indexed="81"/>
            <rFont val="Tahoma"/>
            <family val="2"/>
          </rPr>
          <t xml:space="preserve">[Date Format: dd/MM/yyyy]Please double click to show the popup
</t>
        </r>
      </text>
    </comment>
    <comment ref="J8" authorId="1" shapeId="0">
      <text>
        <r>
          <rPr>
            <b/>
            <sz val="9"/>
            <color indexed="81"/>
            <rFont val="Tahoma"/>
            <family val="2"/>
          </rPr>
          <t xml:space="preserve">[Date Format: dd/MM/yyyy]Please double click to show the popup
</t>
        </r>
      </text>
    </comment>
    <comment ref="K8" authorId="1" shapeId="0">
      <text>
        <r>
          <rPr>
            <b/>
            <sz val="9"/>
            <color indexed="81"/>
            <rFont val="Tahoma"/>
            <family val="2"/>
          </rPr>
          <t xml:space="preserve">[Date Format: dd/MM/yyyy]Please double click to show the popup
</t>
        </r>
      </text>
    </comment>
    <comment ref="L8" authorId="0" shapeId="0">
      <text>
        <r>
          <rPr>
            <b/>
            <sz val="9"/>
            <color indexed="81"/>
            <rFont val="Tahoma"/>
            <family val="2"/>
          </rPr>
          <t xml:space="preserve">[Date Format: dd/MM/yyyy]Please double click to show the popup
</t>
        </r>
        <r>
          <rPr>
            <sz val="9"/>
            <color indexed="81"/>
            <rFont val="Tahoma"/>
            <family val="2"/>
          </rPr>
          <t xml:space="preserve">
</t>
        </r>
      </text>
    </comment>
    <comment ref="M8" authorId="1" shapeId="0">
      <text>
        <r>
          <rPr>
            <b/>
            <sz val="9"/>
            <color indexed="81"/>
            <rFont val="Tahoma"/>
            <family val="2"/>
          </rPr>
          <t xml:space="preserve">[Date Format: dd/MM/yyyy]Please double click to show the popup
</t>
        </r>
      </text>
    </comment>
    <comment ref="N8" authorId="1" shapeId="0">
      <text>
        <r>
          <rPr>
            <b/>
            <sz val="9"/>
            <color indexed="81"/>
            <rFont val="Tahoma"/>
            <family val="2"/>
          </rPr>
          <t xml:space="preserve">[Date Format: dd/MM/yyyy]Please double click to show the popup
</t>
        </r>
      </text>
    </comment>
    <comment ref="O8" authorId="1" shapeId="0">
      <text>
        <r>
          <rPr>
            <b/>
            <sz val="9"/>
            <color indexed="81"/>
            <rFont val="Tahoma"/>
            <family val="2"/>
          </rPr>
          <t xml:space="preserve">[Date Format: dd/MM/yyyy]Please double click to show the popup
</t>
        </r>
      </text>
    </comment>
    <comment ref="P8" authorId="1" shapeId="0">
      <text>
        <r>
          <rPr>
            <b/>
            <sz val="9"/>
            <color indexed="81"/>
            <rFont val="Tahoma"/>
            <family val="2"/>
          </rPr>
          <t xml:space="preserve">[Date Format: dd/MM/yyyy]Please double click to show the popup
</t>
        </r>
      </text>
    </comment>
    <comment ref="Q8" authorId="1" shapeId="0">
      <text>
        <r>
          <rPr>
            <b/>
            <sz val="9"/>
            <color indexed="81"/>
            <rFont val="Tahoma"/>
            <family val="2"/>
          </rPr>
          <t xml:space="preserve">[Date Format: dd/MM/yyyy]Please double click to show the popup
</t>
        </r>
      </text>
    </comment>
    <comment ref="R8" authorId="1" shapeId="0">
      <text>
        <r>
          <rPr>
            <b/>
            <sz val="9"/>
            <color indexed="81"/>
            <rFont val="Tahoma"/>
            <family val="2"/>
          </rPr>
          <t xml:space="preserve">[Date Format: dd/MM/yyyy]Please double click to show the popup
</t>
        </r>
      </text>
    </comment>
    <comment ref="S8" authorId="1" shapeId="0">
      <text>
        <r>
          <rPr>
            <b/>
            <sz val="9"/>
            <color indexed="81"/>
            <rFont val="Tahoma"/>
            <family val="2"/>
          </rPr>
          <t xml:space="preserve">[Date Format: dd/MM/yyyy]Please double click to show the popup
</t>
        </r>
      </text>
    </comment>
    <comment ref="T8" authorId="1" shapeId="0">
      <text>
        <r>
          <rPr>
            <b/>
            <sz val="9"/>
            <color indexed="81"/>
            <rFont val="Tahoma"/>
            <family val="2"/>
          </rPr>
          <t xml:space="preserve">[Date Format: dd/MM/yyyy]Please double click to show the popup
</t>
        </r>
      </text>
    </comment>
    <comment ref="X8" authorId="1" shapeId="0">
      <text>
        <r>
          <rPr>
            <b/>
            <sz val="9"/>
            <color indexed="81"/>
            <rFont val="Tahoma"/>
            <family val="2"/>
          </rPr>
          <t xml:space="preserve">[Date Format: dd/MM/yyyy]Please double click to show the popup
</t>
        </r>
      </text>
    </comment>
    <comment ref="Y8" authorId="1" shapeId="0">
      <text>
        <r>
          <rPr>
            <b/>
            <sz val="9"/>
            <color indexed="81"/>
            <rFont val="Tahoma"/>
            <family val="2"/>
          </rPr>
          <t xml:space="preserve">[Date Format: dd/MM/yyyy]Please double click to show the popup
</t>
        </r>
      </text>
    </comment>
    <comment ref="Z8" authorId="1" shapeId="0">
      <text>
        <r>
          <rPr>
            <b/>
            <sz val="9"/>
            <color indexed="81"/>
            <rFont val="Tahoma"/>
            <family val="2"/>
          </rPr>
          <t xml:space="preserve">[Date Format: dd/MM/yyyy]Please double click to show the popup
</t>
        </r>
      </text>
    </comment>
    <comment ref="AA8" authorId="1" shapeId="0">
      <text>
        <r>
          <rPr>
            <b/>
            <sz val="9"/>
            <color indexed="81"/>
            <rFont val="Tahoma"/>
            <family val="2"/>
          </rPr>
          <t xml:space="preserve">[Date Format: dd/MM/yyyy]Please double click to show the popup
</t>
        </r>
      </text>
    </comment>
    <comment ref="AB8" authorId="1" shapeId="0">
      <text>
        <r>
          <rPr>
            <b/>
            <sz val="9"/>
            <color indexed="81"/>
            <rFont val="Tahoma"/>
            <family val="2"/>
          </rPr>
          <t xml:space="preserve">[Date Format: dd/MM/yyyy]Please double click to show the popup
</t>
        </r>
      </text>
    </comment>
    <comment ref="AC8" authorId="1" shapeId="0">
      <text>
        <r>
          <rPr>
            <b/>
            <sz val="9"/>
            <color indexed="81"/>
            <rFont val="Tahoma"/>
            <family val="2"/>
          </rPr>
          <t xml:space="preserve">[Date Format: dd/MM/yyyy]Please double click to show the popup
</t>
        </r>
      </text>
    </comment>
    <comment ref="AD8" authorId="1" shapeId="0">
      <text>
        <r>
          <rPr>
            <b/>
            <sz val="9"/>
            <color indexed="81"/>
            <rFont val="Tahoma"/>
            <family val="2"/>
          </rPr>
          <t xml:space="preserve">[Date Format: dd/MM/yyyy]Please double click to show the popup
</t>
        </r>
      </text>
    </comment>
    <comment ref="AE8" authorId="0" shapeId="0">
      <text>
        <r>
          <rPr>
            <b/>
            <sz val="9"/>
            <color indexed="81"/>
            <rFont val="Tahoma"/>
            <family val="2"/>
          </rPr>
          <t xml:space="preserve">[Date Format: dd/MM/yyyy]Please double click to show the popup
</t>
        </r>
      </text>
    </comment>
    <comment ref="AF8"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8"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8" authorId="0" shapeId="0">
      <text>
        <r>
          <rPr>
            <b/>
            <sz val="9"/>
            <color indexed="81"/>
            <rFont val="Tahoma"/>
            <family val="2"/>
          </rPr>
          <t xml:space="preserve">[Date Format: dd/MM/yyyy]Please double click to show the popup
</t>
        </r>
        <r>
          <rPr>
            <sz val="9"/>
            <color indexed="81"/>
            <rFont val="Tahoma"/>
            <family val="2"/>
          </rPr>
          <t xml:space="preserve">
</t>
        </r>
      </text>
    </comment>
    <comment ref="E9" authorId="0" shapeId="0">
      <text>
        <r>
          <rPr>
            <b/>
            <sz val="9"/>
            <color indexed="81"/>
            <rFont val="Tahoma"/>
            <family val="2"/>
          </rPr>
          <t xml:space="preserve">[Date Format: dd/MM/yyyy]Please double click to show the popup
</t>
        </r>
        <r>
          <rPr>
            <sz val="9"/>
            <color indexed="81"/>
            <rFont val="Tahoma"/>
            <family val="2"/>
          </rPr>
          <t xml:space="preserve">
</t>
        </r>
      </text>
    </comment>
    <comment ref="F9" authorId="0" shapeId="0">
      <text>
        <r>
          <rPr>
            <b/>
            <sz val="9"/>
            <color indexed="81"/>
            <rFont val="Tahoma"/>
            <family val="2"/>
          </rPr>
          <t xml:space="preserve">[Date Format: dd/MM/yyyy]Please double click to show the popup
</t>
        </r>
        <r>
          <rPr>
            <sz val="9"/>
            <color indexed="81"/>
            <rFont val="Tahoma"/>
            <family val="2"/>
          </rPr>
          <t xml:space="preserve">
</t>
        </r>
      </text>
    </comment>
    <comment ref="G9" authorId="1" shapeId="0">
      <text>
        <r>
          <rPr>
            <b/>
            <sz val="9"/>
            <color indexed="81"/>
            <rFont val="Tahoma"/>
            <family val="2"/>
          </rPr>
          <t xml:space="preserve">[Date Format: dd/MM/yyyy]Please double click to show the popup
</t>
        </r>
      </text>
    </comment>
    <comment ref="H9" authorId="1" shapeId="0">
      <text>
        <r>
          <rPr>
            <b/>
            <sz val="9"/>
            <color indexed="81"/>
            <rFont val="Tahoma"/>
            <family val="2"/>
          </rPr>
          <t xml:space="preserve">[Date Format: dd/MM/yyyy]Please double click to show the popup
</t>
        </r>
      </text>
    </comment>
    <comment ref="I9" authorId="1" shapeId="0">
      <text>
        <r>
          <rPr>
            <b/>
            <sz val="9"/>
            <color indexed="81"/>
            <rFont val="Tahoma"/>
            <family val="2"/>
          </rPr>
          <t xml:space="preserve">[Date Format: dd/MM/yyyy]Please double click to show the popup
</t>
        </r>
      </text>
    </comment>
    <comment ref="J9" authorId="1" shapeId="0">
      <text>
        <r>
          <rPr>
            <b/>
            <sz val="9"/>
            <color indexed="81"/>
            <rFont val="Tahoma"/>
            <family val="2"/>
          </rPr>
          <t xml:space="preserve">[Date Format: dd/MM/yyyy]Please double click to show the popup
</t>
        </r>
      </text>
    </comment>
    <comment ref="K9" authorId="1" shapeId="0">
      <text>
        <r>
          <rPr>
            <b/>
            <sz val="9"/>
            <color indexed="81"/>
            <rFont val="Tahoma"/>
            <family val="2"/>
          </rPr>
          <t xml:space="preserve">[Date Format: dd/MM/yyyy]Please double click to show the popup
</t>
        </r>
      </text>
    </comment>
    <comment ref="L9" authorId="0" shapeId="0">
      <text>
        <r>
          <rPr>
            <b/>
            <sz val="9"/>
            <color indexed="81"/>
            <rFont val="Tahoma"/>
            <family val="2"/>
          </rPr>
          <t xml:space="preserve">[Date Format: dd/MM/yyyy]Please double click to show the popup
</t>
        </r>
        <r>
          <rPr>
            <sz val="9"/>
            <color indexed="81"/>
            <rFont val="Tahoma"/>
            <family val="2"/>
          </rPr>
          <t xml:space="preserve">
</t>
        </r>
      </text>
    </comment>
    <comment ref="M9" authorId="1" shapeId="0">
      <text>
        <r>
          <rPr>
            <b/>
            <sz val="9"/>
            <color indexed="81"/>
            <rFont val="Tahoma"/>
            <family val="2"/>
          </rPr>
          <t xml:space="preserve">[Date Format: dd/MM/yyyy]Please double click to show the popup
</t>
        </r>
      </text>
    </comment>
    <comment ref="N9" authorId="1" shapeId="0">
      <text>
        <r>
          <rPr>
            <b/>
            <sz val="9"/>
            <color indexed="81"/>
            <rFont val="Tahoma"/>
            <family val="2"/>
          </rPr>
          <t xml:space="preserve">[Date Format: dd/MM/yyyy]Please double click to show the popup
</t>
        </r>
      </text>
    </comment>
    <comment ref="O9" authorId="1" shapeId="0">
      <text>
        <r>
          <rPr>
            <b/>
            <sz val="9"/>
            <color indexed="81"/>
            <rFont val="Tahoma"/>
            <family val="2"/>
          </rPr>
          <t xml:space="preserve">[Date Format: dd/MM/yyyy]Please double click to show the popup
</t>
        </r>
      </text>
    </comment>
    <comment ref="P9" authorId="1" shapeId="0">
      <text>
        <r>
          <rPr>
            <b/>
            <sz val="9"/>
            <color indexed="81"/>
            <rFont val="Tahoma"/>
            <family val="2"/>
          </rPr>
          <t xml:space="preserve">[Date Format: dd/MM/yyyy]Please double click to show the popup
</t>
        </r>
      </text>
    </comment>
    <comment ref="Q9" authorId="1" shapeId="0">
      <text>
        <r>
          <rPr>
            <b/>
            <sz val="9"/>
            <color indexed="81"/>
            <rFont val="Tahoma"/>
            <family val="2"/>
          </rPr>
          <t xml:space="preserve">[Date Format: dd/MM/yyyy]Please double click to show the popup
</t>
        </r>
      </text>
    </comment>
    <comment ref="R9" authorId="1" shapeId="0">
      <text>
        <r>
          <rPr>
            <b/>
            <sz val="9"/>
            <color indexed="81"/>
            <rFont val="Tahoma"/>
            <family val="2"/>
          </rPr>
          <t xml:space="preserve">[Date Format: dd/MM/yyyy]Please double click to show the popup
</t>
        </r>
      </text>
    </comment>
    <comment ref="S9" authorId="1" shapeId="0">
      <text>
        <r>
          <rPr>
            <b/>
            <sz val="9"/>
            <color indexed="81"/>
            <rFont val="Tahoma"/>
            <family val="2"/>
          </rPr>
          <t xml:space="preserve">[Date Format: dd/MM/yyyy]Please double click to show the popup
</t>
        </r>
      </text>
    </comment>
    <comment ref="T9" authorId="1" shapeId="0">
      <text>
        <r>
          <rPr>
            <b/>
            <sz val="9"/>
            <color indexed="81"/>
            <rFont val="Tahoma"/>
            <family val="2"/>
          </rPr>
          <t xml:space="preserve">[Date Format: dd/MM/yyyy]Please double click to show the popup
</t>
        </r>
      </text>
    </comment>
    <comment ref="X9" authorId="1" shapeId="0">
      <text>
        <r>
          <rPr>
            <b/>
            <sz val="9"/>
            <color indexed="81"/>
            <rFont val="Tahoma"/>
            <family val="2"/>
          </rPr>
          <t xml:space="preserve">[Date Format: dd/MM/yyyy]Please double click to show the popup
</t>
        </r>
      </text>
    </comment>
    <comment ref="Y9" authorId="1" shapeId="0">
      <text>
        <r>
          <rPr>
            <b/>
            <sz val="9"/>
            <color indexed="81"/>
            <rFont val="Tahoma"/>
            <family val="2"/>
          </rPr>
          <t xml:space="preserve">[Date Format: dd/MM/yyyy]Please double click to show the popup
</t>
        </r>
      </text>
    </comment>
    <comment ref="Z9" authorId="1" shapeId="0">
      <text>
        <r>
          <rPr>
            <b/>
            <sz val="9"/>
            <color indexed="81"/>
            <rFont val="Tahoma"/>
            <family val="2"/>
          </rPr>
          <t xml:space="preserve">[Date Format: dd/MM/yyyy]Please double click to show the popup
</t>
        </r>
      </text>
    </comment>
    <comment ref="AA9" authorId="1" shapeId="0">
      <text>
        <r>
          <rPr>
            <b/>
            <sz val="9"/>
            <color indexed="81"/>
            <rFont val="Tahoma"/>
            <family val="2"/>
          </rPr>
          <t xml:space="preserve">[Date Format: dd/MM/yyyy]Please double click to show the popup
</t>
        </r>
      </text>
    </comment>
    <comment ref="AB9" authorId="1" shapeId="0">
      <text>
        <r>
          <rPr>
            <b/>
            <sz val="9"/>
            <color indexed="81"/>
            <rFont val="Tahoma"/>
            <family val="2"/>
          </rPr>
          <t xml:space="preserve">[Date Format: dd/MM/yyyy]Please double click to show the popup
</t>
        </r>
      </text>
    </comment>
    <comment ref="AC9" authorId="1" shapeId="0">
      <text>
        <r>
          <rPr>
            <b/>
            <sz val="9"/>
            <color indexed="81"/>
            <rFont val="Tahoma"/>
            <family val="2"/>
          </rPr>
          <t xml:space="preserve">[Date Format: dd/MM/yyyy]Please double click to show the popup
</t>
        </r>
      </text>
    </comment>
    <comment ref="AD9" authorId="1" shapeId="0">
      <text>
        <r>
          <rPr>
            <b/>
            <sz val="9"/>
            <color indexed="81"/>
            <rFont val="Tahoma"/>
            <family val="2"/>
          </rPr>
          <t xml:space="preserve">[Date Format: dd/MM/yyyy]Please double click to show the popup
</t>
        </r>
      </text>
    </comment>
    <comment ref="AE9" authorId="0" shapeId="0">
      <text>
        <r>
          <rPr>
            <b/>
            <sz val="9"/>
            <color indexed="81"/>
            <rFont val="Tahoma"/>
            <family val="2"/>
          </rPr>
          <t xml:space="preserve">[Date Format: dd/MM/yyyy]Please double click to show the popup
</t>
        </r>
      </text>
    </comment>
    <comment ref="AF9"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9"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9" authorId="0" shapeId="0">
      <text>
        <r>
          <rPr>
            <b/>
            <sz val="9"/>
            <color indexed="81"/>
            <rFont val="Tahoma"/>
            <family val="2"/>
          </rPr>
          <t xml:space="preserve">[Date Format: dd/MM/yyyy]Please double click to show the popup
</t>
        </r>
      </text>
    </comment>
    <comment ref="E63" authorId="0" shapeId="0">
      <text>
        <r>
          <rPr>
            <b/>
            <sz val="9"/>
            <color indexed="81"/>
            <rFont val="Tahoma"/>
            <family val="2"/>
          </rPr>
          <t xml:space="preserve">[Date Format: dd/MM/yyyy]Please double click to show the popup
</t>
        </r>
        <r>
          <rPr>
            <sz val="9"/>
            <color indexed="81"/>
            <rFont val="Tahoma"/>
            <family val="2"/>
          </rPr>
          <t xml:space="preserve">
</t>
        </r>
      </text>
    </comment>
    <comment ref="F63" authorId="0" shapeId="0">
      <text>
        <r>
          <rPr>
            <b/>
            <sz val="9"/>
            <color indexed="81"/>
            <rFont val="Tahoma"/>
            <family val="2"/>
          </rPr>
          <t xml:space="preserve">[Date Format: dd/MM/yyyy]Please double click to show the popup
</t>
        </r>
      </text>
    </comment>
    <comment ref="G63" authorId="1" shapeId="0">
      <text>
        <r>
          <rPr>
            <b/>
            <sz val="9"/>
            <color indexed="81"/>
            <rFont val="Tahoma"/>
            <family val="2"/>
          </rPr>
          <t xml:space="preserve">[Date Format: dd/MM/yyyy]Please double click to show the popup
</t>
        </r>
      </text>
    </comment>
    <comment ref="H63" authorId="1" shapeId="0">
      <text>
        <r>
          <rPr>
            <b/>
            <sz val="9"/>
            <color indexed="81"/>
            <rFont val="Tahoma"/>
            <family val="2"/>
          </rPr>
          <t xml:space="preserve">[Date Format: dd/MM/yyyy]Please double click to show the popup
</t>
        </r>
      </text>
    </comment>
    <comment ref="I63" authorId="1" shapeId="0">
      <text>
        <r>
          <rPr>
            <b/>
            <sz val="9"/>
            <color indexed="81"/>
            <rFont val="Tahoma"/>
            <family val="2"/>
          </rPr>
          <t xml:space="preserve">[Date Format: dd/MM/yyyy]Please double click to show the popup
</t>
        </r>
      </text>
    </comment>
    <comment ref="J63" authorId="1" shapeId="0">
      <text>
        <r>
          <rPr>
            <b/>
            <sz val="9"/>
            <color indexed="81"/>
            <rFont val="Tahoma"/>
            <family val="2"/>
          </rPr>
          <t xml:space="preserve">[Date Format: dd/MM/yyyy]Please double click to show the popup
</t>
        </r>
      </text>
    </comment>
    <comment ref="K63" authorId="1" shapeId="0">
      <text>
        <r>
          <rPr>
            <b/>
            <sz val="9"/>
            <color indexed="81"/>
            <rFont val="Tahoma"/>
            <family val="2"/>
          </rPr>
          <t xml:space="preserve">[Date Format: dd/MM/yyyy]Please double click to show the popup
</t>
        </r>
      </text>
    </comment>
    <comment ref="L63" authorId="0" shapeId="0">
      <text>
        <r>
          <rPr>
            <b/>
            <sz val="9"/>
            <color indexed="81"/>
            <rFont val="Tahoma"/>
            <family val="2"/>
          </rPr>
          <t xml:space="preserve">[Date Format: dd/MM/yyyy]Please double click to show the popup
</t>
        </r>
      </text>
    </comment>
    <comment ref="M63" authorId="1" shapeId="0">
      <text>
        <r>
          <rPr>
            <b/>
            <sz val="9"/>
            <color indexed="81"/>
            <rFont val="Tahoma"/>
            <family val="2"/>
          </rPr>
          <t xml:space="preserve">[Date Format: dd/MM/yyyy]Please double click to show the popup
</t>
        </r>
      </text>
    </comment>
    <comment ref="N63" authorId="1" shapeId="0">
      <text>
        <r>
          <rPr>
            <b/>
            <sz val="9"/>
            <color indexed="81"/>
            <rFont val="Tahoma"/>
            <family val="2"/>
          </rPr>
          <t xml:space="preserve">[Date Format: dd/MM/yyyy]Please double click to show the popup
</t>
        </r>
      </text>
    </comment>
    <comment ref="O63" authorId="1" shapeId="0">
      <text>
        <r>
          <rPr>
            <b/>
            <sz val="9"/>
            <color indexed="81"/>
            <rFont val="Tahoma"/>
            <family val="2"/>
          </rPr>
          <t xml:space="preserve">[Date Format: dd/MM/yyyy]Please double click to show the popup
</t>
        </r>
      </text>
    </comment>
    <comment ref="P63" authorId="1" shapeId="0">
      <text>
        <r>
          <rPr>
            <b/>
            <sz val="9"/>
            <color indexed="81"/>
            <rFont val="Tahoma"/>
            <family val="2"/>
          </rPr>
          <t xml:space="preserve">[Date Format: dd/MM/yyyy]Please double click to show the popup
</t>
        </r>
      </text>
    </comment>
    <comment ref="Q63" authorId="1" shapeId="0">
      <text>
        <r>
          <rPr>
            <b/>
            <sz val="9"/>
            <color indexed="81"/>
            <rFont val="Tahoma"/>
            <family val="2"/>
          </rPr>
          <t xml:space="preserve">[Date Format: dd/MM/yyyy]Please double click to show the popup
</t>
        </r>
      </text>
    </comment>
    <comment ref="R63" authorId="1" shapeId="0">
      <text>
        <r>
          <rPr>
            <b/>
            <sz val="9"/>
            <color indexed="81"/>
            <rFont val="Tahoma"/>
            <family val="2"/>
          </rPr>
          <t xml:space="preserve">[Date Format: dd/MM/yyyy]Please double click to show the popup
</t>
        </r>
      </text>
    </comment>
    <comment ref="S63" authorId="1" shapeId="0">
      <text>
        <r>
          <rPr>
            <b/>
            <sz val="9"/>
            <color indexed="81"/>
            <rFont val="Tahoma"/>
            <family val="2"/>
          </rPr>
          <t xml:space="preserve">[Date Format: dd/MM/yyyy]Please double click to show the popup
</t>
        </r>
      </text>
    </comment>
    <comment ref="T63" authorId="1" shapeId="0">
      <text>
        <r>
          <rPr>
            <b/>
            <sz val="9"/>
            <color indexed="81"/>
            <rFont val="Tahoma"/>
            <family val="2"/>
          </rPr>
          <t xml:space="preserve">[Date Format: dd/MM/yyyy]Please double click to show the popup
</t>
        </r>
      </text>
    </comment>
    <comment ref="U63" authorId="1" shapeId="0">
      <text>
        <r>
          <rPr>
            <b/>
            <sz val="9"/>
            <color indexed="81"/>
            <rFont val="Tahoma"/>
            <family val="2"/>
          </rPr>
          <t xml:space="preserve">[Date Format: dd/MM/yyyy]Please double click to show the popup
</t>
        </r>
      </text>
    </comment>
    <comment ref="V63" authorId="1" shapeId="0">
      <text>
        <r>
          <rPr>
            <b/>
            <sz val="9"/>
            <color indexed="81"/>
            <rFont val="Tahoma"/>
            <family val="2"/>
          </rPr>
          <t xml:space="preserve">[Date Format: dd/MM/yyyy]Please double click to show the popup
</t>
        </r>
      </text>
    </comment>
    <comment ref="W63" authorId="1" shapeId="0">
      <text>
        <r>
          <rPr>
            <b/>
            <sz val="9"/>
            <color indexed="81"/>
            <rFont val="Tahoma"/>
            <family val="2"/>
          </rPr>
          <t xml:space="preserve">[Date Format: dd/MM/yyyy]Please double click to show the popup
</t>
        </r>
      </text>
    </comment>
    <comment ref="X63" authorId="1" shapeId="0">
      <text>
        <r>
          <rPr>
            <b/>
            <sz val="9"/>
            <color indexed="81"/>
            <rFont val="Tahoma"/>
            <family val="2"/>
          </rPr>
          <t xml:space="preserve">[Date Format: dd/MM/yyyy]Please double click to show the popup
</t>
        </r>
      </text>
    </comment>
    <comment ref="Y63" authorId="1" shapeId="0">
      <text>
        <r>
          <rPr>
            <b/>
            <sz val="9"/>
            <color indexed="81"/>
            <rFont val="Tahoma"/>
            <family val="2"/>
          </rPr>
          <t xml:space="preserve">[Date Format: dd/MM/yyyy]Please double click to show the popup
</t>
        </r>
      </text>
    </comment>
    <comment ref="Z63" authorId="1" shapeId="0">
      <text>
        <r>
          <rPr>
            <b/>
            <sz val="9"/>
            <color indexed="81"/>
            <rFont val="Tahoma"/>
            <family val="2"/>
          </rPr>
          <t xml:space="preserve">[Date Format: dd/MM/yyyy]Please double click to show the popup
</t>
        </r>
      </text>
    </comment>
    <comment ref="AA63" authorId="1" shapeId="0">
      <text>
        <r>
          <rPr>
            <b/>
            <sz val="9"/>
            <color indexed="81"/>
            <rFont val="Tahoma"/>
            <family val="2"/>
          </rPr>
          <t xml:space="preserve">[Date Format: dd/MM/yyyy]Please double click to show the popup
</t>
        </r>
      </text>
    </comment>
    <comment ref="AB63" authorId="1" shapeId="0">
      <text>
        <r>
          <rPr>
            <b/>
            <sz val="9"/>
            <color indexed="81"/>
            <rFont val="Tahoma"/>
            <family val="2"/>
          </rPr>
          <t xml:space="preserve">[Date Format: dd/MM/yyyy]Please double click to show the popup
</t>
        </r>
      </text>
    </comment>
    <comment ref="AC63" authorId="1" shapeId="0">
      <text>
        <r>
          <rPr>
            <b/>
            <sz val="9"/>
            <color indexed="81"/>
            <rFont val="Tahoma"/>
            <family val="2"/>
          </rPr>
          <t xml:space="preserve">[Date Format: dd/MM/yyyy]Please double click to show the popup
</t>
        </r>
      </text>
    </comment>
    <comment ref="AD63" authorId="1" shapeId="0">
      <text>
        <r>
          <rPr>
            <b/>
            <sz val="9"/>
            <color indexed="81"/>
            <rFont val="Tahoma"/>
            <family val="2"/>
          </rPr>
          <t xml:space="preserve">[Date Format: dd/MM/yyyy]Please double click to show the popup
</t>
        </r>
      </text>
    </comment>
    <comment ref="AE63"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63"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63"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63" authorId="0" shapeId="0">
      <text>
        <r>
          <rPr>
            <b/>
            <sz val="9"/>
            <color indexed="81"/>
            <rFont val="Tahoma"/>
            <family val="2"/>
          </rPr>
          <t xml:space="preserve">[Date Format: dd/MM/yyyy]Please double click to show the popup
</t>
        </r>
        <r>
          <rPr>
            <sz val="9"/>
            <color indexed="81"/>
            <rFont val="Tahoma"/>
            <family val="2"/>
          </rPr>
          <t xml:space="preserve">
</t>
        </r>
      </text>
    </comment>
    <comment ref="E64" authorId="0" shapeId="0">
      <text>
        <r>
          <rPr>
            <b/>
            <sz val="9"/>
            <color indexed="81"/>
            <rFont val="Tahoma"/>
            <family val="2"/>
          </rPr>
          <t xml:space="preserve">[Date Format: dd/MM/yyyy]Please double click to show the popup
</t>
        </r>
        <r>
          <rPr>
            <sz val="9"/>
            <color indexed="81"/>
            <rFont val="Tahoma"/>
            <family val="2"/>
          </rPr>
          <t xml:space="preserve">
</t>
        </r>
      </text>
    </comment>
    <comment ref="F64" authorId="0" shapeId="0">
      <text>
        <r>
          <rPr>
            <b/>
            <sz val="9"/>
            <color indexed="81"/>
            <rFont val="Tahoma"/>
            <family val="2"/>
          </rPr>
          <t xml:space="preserve">[Date Format: dd/MM/yyyy]Please double click to show the popup
</t>
        </r>
        <r>
          <rPr>
            <sz val="9"/>
            <color indexed="81"/>
            <rFont val="Tahoma"/>
            <family val="2"/>
          </rPr>
          <t xml:space="preserve">
</t>
        </r>
      </text>
    </comment>
    <comment ref="G64" authorId="1" shapeId="0">
      <text>
        <r>
          <rPr>
            <b/>
            <sz val="9"/>
            <color indexed="81"/>
            <rFont val="Tahoma"/>
            <family val="2"/>
          </rPr>
          <t xml:space="preserve">[Date Format: dd/MM/yyyy]Please double click to show the popup
</t>
        </r>
      </text>
    </comment>
    <comment ref="H64" authorId="1" shapeId="0">
      <text>
        <r>
          <rPr>
            <b/>
            <sz val="9"/>
            <color indexed="81"/>
            <rFont val="Tahoma"/>
            <family val="2"/>
          </rPr>
          <t xml:space="preserve">[Date Format: dd/MM/yyyy]Please double click to show the popup
</t>
        </r>
      </text>
    </comment>
    <comment ref="I64" authorId="1" shapeId="0">
      <text>
        <r>
          <rPr>
            <b/>
            <sz val="9"/>
            <color indexed="81"/>
            <rFont val="Tahoma"/>
            <family val="2"/>
          </rPr>
          <t xml:space="preserve">[Date Format: dd/MM/yyyy]Please double click to show the popup
</t>
        </r>
      </text>
    </comment>
    <comment ref="J64" authorId="1" shapeId="0">
      <text>
        <r>
          <rPr>
            <b/>
            <sz val="9"/>
            <color indexed="81"/>
            <rFont val="Tahoma"/>
            <family val="2"/>
          </rPr>
          <t xml:space="preserve">[Date Format: dd/MM/yyyy]Please double click to show the popup
</t>
        </r>
      </text>
    </comment>
    <comment ref="K64" authorId="1" shapeId="0">
      <text>
        <r>
          <rPr>
            <b/>
            <sz val="9"/>
            <color indexed="81"/>
            <rFont val="Tahoma"/>
            <family val="2"/>
          </rPr>
          <t xml:space="preserve">[Date Format: dd/MM/yyyy]Please double click to show the popup
</t>
        </r>
      </text>
    </comment>
    <comment ref="L64" authorId="0" shapeId="0">
      <text>
        <r>
          <rPr>
            <b/>
            <sz val="9"/>
            <color indexed="81"/>
            <rFont val="Tahoma"/>
            <family val="2"/>
          </rPr>
          <t xml:space="preserve">[Date Format: dd/MM/yyyy]Please double click to show the popup
</t>
        </r>
        <r>
          <rPr>
            <sz val="9"/>
            <color indexed="81"/>
            <rFont val="Tahoma"/>
            <family val="2"/>
          </rPr>
          <t xml:space="preserve">
</t>
        </r>
      </text>
    </comment>
    <comment ref="M64" authorId="1" shapeId="0">
      <text>
        <r>
          <rPr>
            <b/>
            <sz val="9"/>
            <color indexed="81"/>
            <rFont val="Tahoma"/>
            <family val="2"/>
          </rPr>
          <t xml:space="preserve">[Date Format: dd/MM/yyyy]Please double click to show the popup
</t>
        </r>
      </text>
    </comment>
    <comment ref="N64" authorId="1" shapeId="0">
      <text>
        <r>
          <rPr>
            <b/>
            <sz val="9"/>
            <color indexed="81"/>
            <rFont val="Tahoma"/>
            <family val="2"/>
          </rPr>
          <t xml:space="preserve">[Date Format: dd/MM/yyyy]Please double click to show the popup
</t>
        </r>
      </text>
    </comment>
    <comment ref="O64" authorId="1" shapeId="0">
      <text>
        <r>
          <rPr>
            <b/>
            <sz val="9"/>
            <color indexed="81"/>
            <rFont val="Tahoma"/>
            <family val="2"/>
          </rPr>
          <t xml:space="preserve">[Date Format: dd/MM/yyyy]Please double click to show the popup
</t>
        </r>
      </text>
    </comment>
    <comment ref="P64" authorId="1" shapeId="0">
      <text>
        <r>
          <rPr>
            <b/>
            <sz val="9"/>
            <color indexed="81"/>
            <rFont val="Tahoma"/>
            <family val="2"/>
          </rPr>
          <t xml:space="preserve">[Date Format: dd/MM/yyyy]Please double click to show the popup
</t>
        </r>
      </text>
    </comment>
    <comment ref="Q64" authorId="1" shapeId="0">
      <text>
        <r>
          <rPr>
            <b/>
            <sz val="9"/>
            <color indexed="81"/>
            <rFont val="Tahoma"/>
            <family val="2"/>
          </rPr>
          <t xml:space="preserve">[Date Format: dd/MM/yyyy]Please double click to show the popup
</t>
        </r>
      </text>
    </comment>
    <comment ref="R64" authorId="1" shapeId="0">
      <text>
        <r>
          <rPr>
            <b/>
            <sz val="9"/>
            <color indexed="81"/>
            <rFont val="Tahoma"/>
            <family val="2"/>
          </rPr>
          <t xml:space="preserve">[Date Format: dd/MM/yyyy]Please double click to show the popup
</t>
        </r>
      </text>
    </comment>
    <comment ref="S64" authorId="1" shapeId="0">
      <text>
        <r>
          <rPr>
            <b/>
            <sz val="9"/>
            <color indexed="81"/>
            <rFont val="Tahoma"/>
            <family val="2"/>
          </rPr>
          <t xml:space="preserve">[Date Format: dd/MM/yyyy]Please double click to show the popup
</t>
        </r>
      </text>
    </comment>
    <comment ref="T64" authorId="1" shapeId="0">
      <text>
        <r>
          <rPr>
            <b/>
            <sz val="9"/>
            <color indexed="81"/>
            <rFont val="Tahoma"/>
            <family val="2"/>
          </rPr>
          <t xml:space="preserve">[Date Format: dd/MM/yyyy]Please double click to show the popup
</t>
        </r>
      </text>
    </comment>
    <comment ref="U64" authorId="1" shapeId="0">
      <text>
        <r>
          <rPr>
            <b/>
            <sz val="9"/>
            <color indexed="81"/>
            <rFont val="Tahoma"/>
            <family val="2"/>
          </rPr>
          <t xml:space="preserve">[Date Format: dd/MM/yyyy]Please double click to show the popup
</t>
        </r>
      </text>
    </comment>
    <comment ref="V64" authorId="1" shapeId="0">
      <text>
        <r>
          <rPr>
            <b/>
            <sz val="9"/>
            <color indexed="81"/>
            <rFont val="Tahoma"/>
            <family val="2"/>
          </rPr>
          <t xml:space="preserve">[Date Format: dd/MM/yyyy]Please double click to show the popup
</t>
        </r>
      </text>
    </comment>
    <comment ref="W64" authorId="1" shapeId="0">
      <text>
        <r>
          <rPr>
            <b/>
            <sz val="9"/>
            <color indexed="81"/>
            <rFont val="Tahoma"/>
            <family val="2"/>
          </rPr>
          <t xml:space="preserve">[Date Format: dd/MM/yyyy]Please double click to show the popup
</t>
        </r>
      </text>
    </comment>
    <comment ref="X64" authorId="1" shapeId="0">
      <text>
        <r>
          <rPr>
            <b/>
            <sz val="9"/>
            <color indexed="81"/>
            <rFont val="Tahoma"/>
            <family val="2"/>
          </rPr>
          <t xml:space="preserve">[Date Format: dd/MM/yyyy]Please double click to show the popup
</t>
        </r>
      </text>
    </comment>
    <comment ref="Y64" authorId="1" shapeId="0">
      <text>
        <r>
          <rPr>
            <b/>
            <sz val="9"/>
            <color indexed="81"/>
            <rFont val="Tahoma"/>
            <family val="2"/>
          </rPr>
          <t xml:space="preserve">[Date Format: dd/MM/yyyy]Please double click to show the popup
</t>
        </r>
      </text>
    </comment>
    <comment ref="Z64" authorId="1" shapeId="0">
      <text>
        <r>
          <rPr>
            <b/>
            <sz val="9"/>
            <color indexed="81"/>
            <rFont val="Tahoma"/>
            <family val="2"/>
          </rPr>
          <t xml:space="preserve">[Date Format: dd/MM/yyyy]Please double click to show the popup
</t>
        </r>
      </text>
    </comment>
    <comment ref="AA64" authorId="1" shapeId="0">
      <text>
        <r>
          <rPr>
            <b/>
            <sz val="9"/>
            <color indexed="81"/>
            <rFont val="Tahoma"/>
            <family val="2"/>
          </rPr>
          <t xml:space="preserve">[Date Format: dd/MM/yyyy]Please double click to show the popup
</t>
        </r>
      </text>
    </comment>
    <comment ref="AB64" authorId="1" shapeId="0">
      <text>
        <r>
          <rPr>
            <b/>
            <sz val="9"/>
            <color indexed="81"/>
            <rFont val="Tahoma"/>
            <family val="2"/>
          </rPr>
          <t xml:space="preserve">[Date Format: dd/MM/yyyy]Please double click to show the popup
</t>
        </r>
      </text>
    </comment>
    <comment ref="AC64" authorId="1" shapeId="0">
      <text>
        <r>
          <rPr>
            <b/>
            <sz val="9"/>
            <color indexed="81"/>
            <rFont val="Tahoma"/>
            <family val="2"/>
          </rPr>
          <t xml:space="preserve">[Date Format: dd/MM/yyyy]Please double click to show the popup
</t>
        </r>
      </text>
    </comment>
    <comment ref="AD64" authorId="1" shapeId="0">
      <text>
        <r>
          <rPr>
            <b/>
            <sz val="9"/>
            <color indexed="81"/>
            <rFont val="Tahoma"/>
            <family val="2"/>
          </rPr>
          <t xml:space="preserve">[Date Format: dd/MM/yyyy]Please double click to show the popup
</t>
        </r>
      </text>
    </comment>
    <comment ref="AE64"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64"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64" authorId="0" shapeId="0">
      <text>
        <r>
          <rPr>
            <b/>
            <sz val="9"/>
            <color indexed="81"/>
            <rFont val="Tahoma"/>
            <family val="2"/>
          </rPr>
          <t xml:space="preserve">[Date Format: dd/MM/yyyy]Please double click to show the popup
</t>
        </r>
      </text>
    </comment>
    <comment ref="E74" authorId="0" shapeId="0">
      <text>
        <r>
          <rPr>
            <b/>
            <sz val="9"/>
            <color indexed="81"/>
            <rFont val="Tahoma"/>
            <family val="2"/>
          </rPr>
          <t>[Date Format: dd/MM/yyyy]Please double click to show the popup</t>
        </r>
        <r>
          <rPr>
            <sz val="9"/>
            <color indexed="81"/>
            <rFont val="Tahoma"/>
            <family val="2"/>
          </rPr>
          <t xml:space="preserve">
</t>
        </r>
      </text>
    </comment>
    <comment ref="F74" authorId="0" shapeId="0">
      <text>
        <r>
          <rPr>
            <b/>
            <sz val="9"/>
            <color indexed="81"/>
            <rFont val="Tahoma"/>
            <family val="2"/>
          </rPr>
          <t>[Date Format: dd/MM/yyyy]Please double click to show the popup</t>
        </r>
        <r>
          <rPr>
            <sz val="9"/>
            <color indexed="81"/>
            <rFont val="Tahoma"/>
            <family val="2"/>
          </rPr>
          <t xml:space="preserve">
</t>
        </r>
      </text>
    </comment>
    <comment ref="G74" authorId="1" shapeId="0">
      <text>
        <r>
          <rPr>
            <b/>
            <sz val="9"/>
            <color indexed="81"/>
            <rFont val="Tahoma"/>
            <family val="2"/>
          </rPr>
          <t xml:space="preserve">[Date Format: dd/MM/yyyy]Please double click to show the popup
</t>
        </r>
      </text>
    </comment>
    <comment ref="H74" authorId="1" shapeId="0">
      <text>
        <r>
          <rPr>
            <b/>
            <sz val="9"/>
            <color indexed="81"/>
            <rFont val="Tahoma"/>
            <family val="2"/>
          </rPr>
          <t xml:space="preserve">[Date Format: dd/MM/yyyy]Please double click to show the popup
</t>
        </r>
      </text>
    </comment>
    <comment ref="I74" authorId="1" shapeId="0">
      <text>
        <r>
          <rPr>
            <b/>
            <sz val="9"/>
            <color indexed="81"/>
            <rFont val="Tahoma"/>
            <family val="2"/>
          </rPr>
          <t xml:space="preserve">[Date Format: dd/MM/yyyy]Please double click to show the popup
</t>
        </r>
      </text>
    </comment>
    <comment ref="J74" authorId="1" shapeId="0">
      <text>
        <r>
          <rPr>
            <b/>
            <sz val="9"/>
            <color indexed="81"/>
            <rFont val="Tahoma"/>
            <family val="2"/>
          </rPr>
          <t xml:space="preserve">[Date Format: dd/MM/yyyy]Please double click to show the popup
</t>
        </r>
      </text>
    </comment>
    <comment ref="K74" authorId="1" shapeId="0">
      <text>
        <r>
          <rPr>
            <b/>
            <sz val="9"/>
            <color indexed="81"/>
            <rFont val="Tahoma"/>
            <family val="2"/>
          </rPr>
          <t xml:space="preserve">[Date Format: dd/MM/yyyy]Please double click to show the popup
</t>
        </r>
      </text>
    </comment>
    <comment ref="L74" authorId="0" shapeId="0">
      <text>
        <r>
          <rPr>
            <b/>
            <sz val="9"/>
            <color indexed="81"/>
            <rFont val="Tahoma"/>
            <family val="2"/>
          </rPr>
          <t>[Date Format: dd/MM/yyyy]Please double click to show the popup</t>
        </r>
      </text>
    </comment>
    <comment ref="M74" authorId="1" shapeId="0">
      <text>
        <r>
          <rPr>
            <b/>
            <sz val="9"/>
            <color indexed="81"/>
            <rFont val="Tahoma"/>
            <family val="2"/>
          </rPr>
          <t xml:space="preserve">[Date Format: dd/MM/yyyy]Please double click to show the popup
</t>
        </r>
      </text>
    </comment>
    <comment ref="N74" authorId="1" shapeId="0">
      <text>
        <r>
          <rPr>
            <b/>
            <sz val="9"/>
            <color indexed="81"/>
            <rFont val="Tahoma"/>
            <family val="2"/>
          </rPr>
          <t xml:space="preserve">[Date Format: dd/MM/yyyy]Please double click to show the popup
</t>
        </r>
      </text>
    </comment>
    <comment ref="O74" authorId="1" shapeId="0">
      <text>
        <r>
          <rPr>
            <b/>
            <sz val="9"/>
            <color indexed="81"/>
            <rFont val="Tahoma"/>
            <family val="2"/>
          </rPr>
          <t xml:space="preserve">[Date Format: dd/MM/yyyy]Please double click to show the popup
</t>
        </r>
      </text>
    </comment>
    <comment ref="P74" authorId="1" shapeId="0">
      <text>
        <r>
          <rPr>
            <b/>
            <sz val="9"/>
            <color indexed="81"/>
            <rFont val="Tahoma"/>
            <family val="2"/>
          </rPr>
          <t xml:space="preserve">[Date Format: dd/MM/yyyy]Please double click to show the popup
</t>
        </r>
      </text>
    </comment>
    <comment ref="Q74" authorId="1" shapeId="0">
      <text>
        <r>
          <rPr>
            <b/>
            <sz val="9"/>
            <color indexed="81"/>
            <rFont val="Tahoma"/>
            <family val="2"/>
          </rPr>
          <t xml:space="preserve">[Date Format: dd/MM/yyyy]Please double click to show the popup
</t>
        </r>
      </text>
    </comment>
    <comment ref="R74" authorId="1" shapeId="0">
      <text>
        <r>
          <rPr>
            <b/>
            <sz val="9"/>
            <color indexed="81"/>
            <rFont val="Tahoma"/>
            <family val="2"/>
          </rPr>
          <t xml:space="preserve">[Date Format: dd/MM/yyyy]Please double click to show the popup
</t>
        </r>
      </text>
    </comment>
    <comment ref="S74" authorId="1" shapeId="0">
      <text>
        <r>
          <rPr>
            <b/>
            <sz val="9"/>
            <color indexed="81"/>
            <rFont val="Tahoma"/>
            <family val="2"/>
          </rPr>
          <t xml:space="preserve">[Date Format: dd/MM/yyyy]Please double click to show the popup
</t>
        </r>
      </text>
    </comment>
    <comment ref="T74" authorId="1" shapeId="0">
      <text>
        <r>
          <rPr>
            <b/>
            <sz val="9"/>
            <color indexed="81"/>
            <rFont val="Tahoma"/>
            <family val="2"/>
          </rPr>
          <t xml:space="preserve">[Date Format: dd/MM/yyyy]Please double click to show the popup
</t>
        </r>
      </text>
    </comment>
    <comment ref="U74" authorId="1" shapeId="0">
      <text>
        <r>
          <rPr>
            <b/>
            <sz val="9"/>
            <color indexed="81"/>
            <rFont val="Tahoma"/>
            <family val="2"/>
          </rPr>
          <t xml:space="preserve">[Date Format: dd/MM/yyyy]Please double click to show the popup
</t>
        </r>
      </text>
    </comment>
    <comment ref="V74" authorId="1" shapeId="0">
      <text>
        <r>
          <rPr>
            <b/>
            <sz val="9"/>
            <color indexed="81"/>
            <rFont val="Tahoma"/>
            <family val="2"/>
          </rPr>
          <t xml:space="preserve">[Date Format: dd/MM/yyyy]Please double click to show the popup
</t>
        </r>
      </text>
    </comment>
    <comment ref="W74" authorId="1" shapeId="0">
      <text>
        <r>
          <rPr>
            <b/>
            <sz val="9"/>
            <color indexed="81"/>
            <rFont val="Tahoma"/>
            <family val="2"/>
          </rPr>
          <t xml:space="preserve">[Date Format: dd/MM/yyyy]Please double click to show the popup
</t>
        </r>
      </text>
    </comment>
    <comment ref="X74" authorId="1" shapeId="0">
      <text>
        <r>
          <rPr>
            <b/>
            <sz val="9"/>
            <color indexed="81"/>
            <rFont val="Tahoma"/>
            <family val="2"/>
          </rPr>
          <t xml:space="preserve">[Date Format: dd/MM/yyyy]Please double click to show the popup
</t>
        </r>
      </text>
    </comment>
    <comment ref="Y74" authorId="1" shapeId="0">
      <text>
        <r>
          <rPr>
            <b/>
            <sz val="9"/>
            <color indexed="81"/>
            <rFont val="Tahoma"/>
            <family val="2"/>
          </rPr>
          <t xml:space="preserve">[Date Format: dd/MM/yyyy]Please double click to show the popup
</t>
        </r>
      </text>
    </comment>
    <comment ref="Z74" authorId="1" shapeId="0">
      <text>
        <r>
          <rPr>
            <b/>
            <sz val="9"/>
            <color indexed="81"/>
            <rFont val="Tahoma"/>
            <family val="2"/>
          </rPr>
          <t xml:space="preserve">[Date Format: dd/MM/yyyy]Please double click to show the popup
</t>
        </r>
      </text>
    </comment>
    <comment ref="AA74" authorId="1" shapeId="0">
      <text>
        <r>
          <rPr>
            <b/>
            <sz val="9"/>
            <color indexed="81"/>
            <rFont val="Tahoma"/>
            <family val="2"/>
          </rPr>
          <t xml:space="preserve">[Date Format: dd/MM/yyyy]Please double click to show the popup
</t>
        </r>
      </text>
    </comment>
    <comment ref="AB74" authorId="1" shapeId="0">
      <text>
        <r>
          <rPr>
            <b/>
            <sz val="9"/>
            <color indexed="81"/>
            <rFont val="Tahoma"/>
            <family val="2"/>
          </rPr>
          <t xml:space="preserve">[Date Format: dd/MM/yyyy]Please double click to show the popup
</t>
        </r>
      </text>
    </comment>
    <comment ref="AC74" authorId="1" shapeId="0">
      <text>
        <r>
          <rPr>
            <b/>
            <sz val="9"/>
            <color indexed="81"/>
            <rFont val="Tahoma"/>
            <family val="2"/>
          </rPr>
          <t xml:space="preserve">[Date Format: dd/MM/yyyy]Please double click to show the popup
</t>
        </r>
      </text>
    </comment>
    <comment ref="AD74" authorId="1" shapeId="0">
      <text>
        <r>
          <rPr>
            <b/>
            <sz val="9"/>
            <color indexed="81"/>
            <rFont val="Tahoma"/>
            <family val="2"/>
          </rPr>
          <t xml:space="preserve">[Date Format: dd/MM/yyyy]Please double click to show the popup
</t>
        </r>
      </text>
    </comment>
    <comment ref="AE74" authorId="0" shapeId="0">
      <text>
        <r>
          <rPr>
            <b/>
            <sz val="9"/>
            <color indexed="81"/>
            <rFont val="Tahoma"/>
            <family val="2"/>
          </rPr>
          <t xml:space="preserve">[Date Format: dd/MM/yyyy]Please double click to show the popup
</t>
        </r>
      </text>
    </comment>
    <comment ref="AF74"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74"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74" authorId="0" shapeId="0">
      <text>
        <r>
          <rPr>
            <b/>
            <sz val="9"/>
            <color indexed="81"/>
            <rFont val="Tahoma"/>
            <family val="2"/>
          </rPr>
          <t xml:space="preserve">[Date Format: dd/MM/yyyy]Please double click to show the popup
</t>
        </r>
        <r>
          <rPr>
            <sz val="9"/>
            <color indexed="81"/>
            <rFont val="Tahoma"/>
            <family val="2"/>
          </rPr>
          <t xml:space="preserve">
</t>
        </r>
      </text>
    </comment>
    <comment ref="E75" authorId="0" shapeId="0">
      <text>
        <r>
          <rPr>
            <b/>
            <sz val="9"/>
            <color indexed="81"/>
            <rFont val="Tahoma"/>
            <family val="2"/>
          </rPr>
          <t>[Date Format: dd/MM/yyyy]Please double click to show the popup</t>
        </r>
        <r>
          <rPr>
            <sz val="9"/>
            <color indexed="81"/>
            <rFont val="Tahoma"/>
            <family val="2"/>
          </rPr>
          <t xml:space="preserve">
</t>
        </r>
      </text>
    </comment>
    <comment ref="F75" authorId="0" shapeId="0">
      <text>
        <r>
          <rPr>
            <b/>
            <sz val="9"/>
            <color indexed="81"/>
            <rFont val="Tahoma"/>
            <family val="2"/>
          </rPr>
          <t>[Date Format: dd/MM/yyyy]Please double click to show the popup</t>
        </r>
      </text>
    </comment>
    <comment ref="G75" authorId="1" shapeId="0">
      <text>
        <r>
          <rPr>
            <b/>
            <sz val="9"/>
            <color indexed="81"/>
            <rFont val="Tahoma"/>
            <family val="2"/>
          </rPr>
          <t xml:space="preserve">[Date Format: dd/MM/yyyy]Please double click to show the popup
</t>
        </r>
      </text>
    </comment>
    <comment ref="H75" authorId="1" shapeId="0">
      <text>
        <r>
          <rPr>
            <b/>
            <sz val="9"/>
            <color indexed="81"/>
            <rFont val="Tahoma"/>
            <family val="2"/>
          </rPr>
          <t xml:space="preserve">[Date Format: dd/MM/yyyy]Please double click to show the popup
</t>
        </r>
      </text>
    </comment>
    <comment ref="I75" authorId="1" shapeId="0">
      <text>
        <r>
          <rPr>
            <b/>
            <sz val="9"/>
            <color indexed="81"/>
            <rFont val="Tahoma"/>
            <family val="2"/>
          </rPr>
          <t xml:space="preserve">[Date Format: dd/MM/yyyy]Please double click to show the popup
</t>
        </r>
      </text>
    </comment>
    <comment ref="J75" authorId="1" shapeId="0">
      <text>
        <r>
          <rPr>
            <b/>
            <sz val="9"/>
            <color indexed="81"/>
            <rFont val="Tahoma"/>
            <family val="2"/>
          </rPr>
          <t xml:space="preserve">[Date Format: dd/MM/yyyy]Please double click to show the popup
</t>
        </r>
      </text>
    </comment>
    <comment ref="K75" authorId="1" shapeId="0">
      <text>
        <r>
          <rPr>
            <b/>
            <sz val="9"/>
            <color indexed="81"/>
            <rFont val="Tahoma"/>
            <family val="2"/>
          </rPr>
          <t xml:space="preserve">[Date Format: dd/MM/yyyy]Please double click to show the popup
</t>
        </r>
      </text>
    </comment>
    <comment ref="L75" authorId="0" shapeId="0">
      <text>
        <r>
          <rPr>
            <b/>
            <sz val="9"/>
            <color indexed="81"/>
            <rFont val="Tahoma"/>
            <family val="2"/>
          </rPr>
          <t>[Date Format: dd/MM/yyyy]Please double click to show the popup</t>
        </r>
      </text>
    </comment>
    <comment ref="M75" authorId="1" shapeId="0">
      <text>
        <r>
          <rPr>
            <b/>
            <sz val="9"/>
            <color indexed="81"/>
            <rFont val="Tahoma"/>
            <family val="2"/>
          </rPr>
          <t xml:space="preserve">[Date Format: dd/MM/yyyy]Please double click to show the popup
</t>
        </r>
      </text>
    </comment>
    <comment ref="N75" authorId="1" shapeId="0">
      <text>
        <r>
          <rPr>
            <b/>
            <sz val="9"/>
            <color indexed="81"/>
            <rFont val="Tahoma"/>
            <family val="2"/>
          </rPr>
          <t xml:space="preserve">[Date Format: dd/MM/yyyy]Please double click to show the popup
</t>
        </r>
      </text>
    </comment>
    <comment ref="O75" authorId="1" shapeId="0">
      <text>
        <r>
          <rPr>
            <b/>
            <sz val="9"/>
            <color indexed="81"/>
            <rFont val="Tahoma"/>
            <family val="2"/>
          </rPr>
          <t xml:space="preserve">[Date Format: dd/MM/yyyy]Please double click to show the popup
</t>
        </r>
      </text>
    </comment>
    <comment ref="P75" authorId="1" shapeId="0">
      <text>
        <r>
          <rPr>
            <b/>
            <sz val="9"/>
            <color indexed="81"/>
            <rFont val="Tahoma"/>
            <family val="2"/>
          </rPr>
          <t xml:space="preserve">[Date Format: dd/MM/yyyy]Please double click to show the popup
</t>
        </r>
      </text>
    </comment>
    <comment ref="Q75" authorId="1" shapeId="0">
      <text>
        <r>
          <rPr>
            <b/>
            <sz val="9"/>
            <color indexed="81"/>
            <rFont val="Tahoma"/>
            <family val="2"/>
          </rPr>
          <t xml:space="preserve">[Date Format: dd/MM/yyyy]Please double click to show the popup
</t>
        </r>
      </text>
    </comment>
    <comment ref="R75" authorId="1" shapeId="0">
      <text>
        <r>
          <rPr>
            <b/>
            <sz val="9"/>
            <color indexed="81"/>
            <rFont val="Tahoma"/>
            <family val="2"/>
          </rPr>
          <t xml:space="preserve">[Date Format: dd/MM/yyyy]Please double click to show the popup
</t>
        </r>
      </text>
    </comment>
    <comment ref="S75" authorId="1" shapeId="0">
      <text>
        <r>
          <rPr>
            <b/>
            <sz val="9"/>
            <color indexed="81"/>
            <rFont val="Tahoma"/>
            <family val="2"/>
          </rPr>
          <t xml:space="preserve">[Date Format: dd/MM/yyyy]Please double click to show the popup
</t>
        </r>
      </text>
    </comment>
    <comment ref="T75" authorId="1" shapeId="0">
      <text>
        <r>
          <rPr>
            <b/>
            <sz val="9"/>
            <color indexed="81"/>
            <rFont val="Tahoma"/>
            <family val="2"/>
          </rPr>
          <t xml:space="preserve">[Date Format: dd/MM/yyyy]Please double click to show the popup
</t>
        </r>
      </text>
    </comment>
    <comment ref="U75" authorId="1" shapeId="0">
      <text>
        <r>
          <rPr>
            <b/>
            <sz val="9"/>
            <color indexed="81"/>
            <rFont val="Tahoma"/>
            <family val="2"/>
          </rPr>
          <t xml:space="preserve">[Date Format: dd/MM/yyyy]Please double click to show the popup
</t>
        </r>
      </text>
    </comment>
    <comment ref="V75" authorId="1" shapeId="0">
      <text>
        <r>
          <rPr>
            <b/>
            <sz val="9"/>
            <color indexed="81"/>
            <rFont val="Tahoma"/>
            <family val="2"/>
          </rPr>
          <t xml:space="preserve">[Date Format: dd/MM/yyyy]Please double click to show the popup
</t>
        </r>
      </text>
    </comment>
    <comment ref="W75" authorId="1" shapeId="0">
      <text>
        <r>
          <rPr>
            <b/>
            <sz val="9"/>
            <color indexed="81"/>
            <rFont val="Tahoma"/>
            <family val="2"/>
          </rPr>
          <t xml:space="preserve">[Date Format: dd/MM/yyyy]Please double click to show the popup
</t>
        </r>
      </text>
    </comment>
    <comment ref="X75" authorId="1" shapeId="0">
      <text>
        <r>
          <rPr>
            <b/>
            <sz val="9"/>
            <color indexed="81"/>
            <rFont val="Tahoma"/>
            <family val="2"/>
          </rPr>
          <t xml:space="preserve">[Date Format: dd/MM/yyyy]Please double click to show the popup
</t>
        </r>
      </text>
    </comment>
    <comment ref="Y75" authorId="1" shapeId="0">
      <text>
        <r>
          <rPr>
            <b/>
            <sz val="9"/>
            <color indexed="81"/>
            <rFont val="Tahoma"/>
            <family val="2"/>
          </rPr>
          <t xml:space="preserve">[Date Format: dd/MM/yyyy]Please double click to show the popup
</t>
        </r>
      </text>
    </comment>
    <comment ref="Z75" authorId="1" shapeId="0">
      <text>
        <r>
          <rPr>
            <b/>
            <sz val="9"/>
            <color indexed="81"/>
            <rFont val="Tahoma"/>
            <family val="2"/>
          </rPr>
          <t xml:space="preserve">[Date Format: dd/MM/yyyy]Please double click to show the popup
</t>
        </r>
      </text>
    </comment>
    <comment ref="AA75" authorId="1" shapeId="0">
      <text>
        <r>
          <rPr>
            <b/>
            <sz val="9"/>
            <color indexed="81"/>
            <rFont val="Tahoma"/>
            <family val="2"/>
          </rPr>
          <t xml:space="preserve">[Date Format: dd/MM/yyyy]Please double click to show the popup
</t>
        </r>
      </text>
    </comment>
    <comment ref="AB75" authorId="1" shapeId="0">
      <text>
        <r>
          <rPr>
            <b/>
            <sz val="9"/>
            <color indexed="81"/>
            <rFont val="Tahoma"/>
            <family val="2"/>
          </rPr>
          <t xml:space="preserve">[Date Format: dd/MM/yyyy]Please double click to show the popup
</t>
        </r>
      </text>
    </comment>
    <comment ref="AC75" authorId="1" shapeId="0">
      <text>
        <r>
          <rPr>
            <b/>
            <sz val="9"/>
            <color indexed="81"/>
            <rFont val="Tahoma"/>
            <family val="2"/>
          </rPr>
          <t xml:space="preserve">[Date Format: dd/MM/yyyy]Please double click to show the popup
</t>
        </r>
      </text>
    </comment>
    <comment ref="AD75" authorId="1" shapeId="0">
      <text>
        <r>
          <rPr>
            <b/>
            <sz val="9"/>
            <color indexed="81"/>
            <rFont val="Tahoma"/>
            <family val="2"/>
          </rPr>
          <t xml:space="preserve">[Date Format: dd/MM/yyyy]Please double click to show the popup
</t>
        </r>
      </text>
    </comment>
    <comment ref="AE75"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75" authorId="0" shapeId="0">
      <text>
        <r>
          <rPr>
            <b/>
            <sz val="9"/>
            <color indexed="81"/>
            <rFont val="Tahoma"/>
            <family val="2"/>
          </rPr>
          <t xml:space="preserve">[Date Format: dd/MM/yyyy]Please double click to show the popup
</t>
        </r>
      </text>
    </comment>
    <comment ref="AG75" authorId="0" shapeId="0">
      <text>
        <r>
          <rPr>
            <b/>
            <sz val="9"/>
            <color indexed="81"/>
            <rFont val="Tahoma"/>
            <family val="2"/>
          </rPr>
          <t xml:space="preserve">[Date Format: dd/MM/yyyy]Please double click to show the popup
</t>
        </r>
      </text>
    </comment>
    <comment ref="AH75" authorId="0" shapeId="0">
      <text>
        <r>
          <rPr>
            <b/>
            <sz val="9"/>
            <color indexed="81"/>
            <rFont val="Tahoma"/>
            <family val="2"/>
          </rPr>
          <t xml:space="preserve">[Date Format: dd/MM/yyyy]Please double click to show the popup
</t>
        </r>
        <r>
          <rPr>
            <sz val="9"/>
            <color indexed="81"/>
            <rFont val="Tahoma"/>
            <family val="2"/>
          </rPr>
          <t xml:space="preserve">
</t>
        </r>
      </text>
    </comment>
    <comment ref="E88" authorId="0" shapeId="0">
      <text>
        <r>
          <rPr>
            <b/>
            <sz val="9"/>
            <color indexed="81"/>
            <rFont val="Tahoma"/>
            <family val="2"/>
          </rPr>
          <t>[Date Format: dd/MM/yyyy]Please double click to show the popup</t>
        </r>
      </text>
    </comment>
    <comment ref="F88" authorId="0" shapeId="0">
      <text>
        <r>
          <rPr>
            <b/>
            <sz val="9"/>
            <color indexed="81"/>
            <rFont val="Tahoma"/>
            <family val="2"/>
          </rPr>
          <t>[Date Format: dd/MM/yyyy]Please double click to show the popup</t>
        </r>
        <r>
          <rPr>
            <sz val="9"/>
            <color indexed="81"/>
            <rFont val="Tahoma"/>
            <family val="2"/>
          </rPr>
          <t xml:space="preserve">
</t>
        </r>
      </text>
    </comment>
    <comment ref="G88" authorId="1" shapeId="0">
      <text>
        <r>
          <rPr>
            <b/>
            <sz val="9"/>
            <color indexed="81"/>
            <rFont val="Tahoma"/>
            <family val="2"/>
          </rPr>
          <t xml:space="preserve">[Date Format: dd/MM/yyyy]Please double click to show the popup
</t>
        </r>
      </text>
    </comment>
    <comment ref="H88" authorId="1" shapeId="0">
      <text>
        <r>
          <rPr>
            <b/>
            <sz val="9"/>
            <color indexed="81"/>
            <rFont val="Tahoma"/>
            <family val="2"/>
          </rPr>
          <t xml:space="preserve">[Date Format: dd/MM/yyyy]Please double click to show the popup
</t>
        </r>
      </text>
    </comment>
    <comment ref="I88" authorId="1" shapeId="0">
      <text>
        <r>
          <rPr>
            <b/>
            <sz val="9"/>
            <color indexed="81"/>
            <rFont val="Tahoma"/>
            <family val="2"/>
          </rPr>
          <t xml:space="preserve">[Date Format: dd/MM/yyyy]Please double click to show the popup
</t>
        </r>
      </text>
    </comment>
    <comment ref="J88" authorId="1" shapeId="0">
      <text>
        <r>
          <rPr>
            <b/>
            <sz val="9"/>
            <color indexed="81"/>
            <rFont val="Tahoma"/>
            <family val="2"/>
          </rPr>
          <t xml:space="preserve">[Date Format: dd/MM/yyyy]Please double click to show the popup
</t>
        </r>
      </text>
    </comment>
    <comment ref="K88" authorId="1" shapeId="0">
      <text>
        <r>
          <rPr>
            <b/>
            <sz val="9"/>
            <color indexed="81"/>
            <rFont val="Tahoma"/>
            <family val="2"/>
          </rPr>
          <t xml:space="preserve">[Date Format: dd/MM/yyyy]Please double click to show the popup
</t>
        </r>
      </text>
    </comment>
    <comment ref="L88" authorId="0" shapeId="0">
      <text>
        <r>
          <rPr>
            <b/>
            <sz val="9"/>
            <color indexed="81"/>
            <rFont val="Tahoma"/>
            <family val="2"/>
          </rPr>
          <t>[Date Format: dd/MM/yyyy]Please double click to show the popup</t>
        </r>
        <r>
          <rPr>
            <sz val="9"/>
            <color indexed="81"/>
            <rFont val="Tahoma"/>
            <family val="2"/>
          </rPr>
          <t xml:space="preserve">
</t>
        </r>
      </text>
    </comment>
    <comment ref="M88" authorId="1" shapeId="0">
      <text>
        <r>
          <rPr>
            <b/>
            <sz val="9"/>
            <color indexed="81"/>
            <rFont val="Tahoma"/>
            <family val="2"/>
          </rPr>
          <t xml:space="preserve">[Date Format: dd/MM/yyyy]Please double click to show the popup
</t>
        </r>
      </text>
    </comment>
    <comment ref="N88" authorId="1" shapeId="0">
      <text>
        <r>
          <rPr>
            <b/>
            <sz val="9"/>
            <color indexed="81"/>
            <rFont val="Tahoma"/>
            <family val="2"/>
          </rPr>
          <t xml:space="preserve">[Date Format: dd/MM/yyyy]Please double click to show the popup
</t>
        </r>
      </text>
    </comment>
    <comment ref="O88" authorId="1" shapeId="0">
      <text>
        <r>
          <rPr>
            <b/>
            <sz val="9"/>
            <color indexed="81"/>
            <rFont val="Tahoma"/>
            <family val="2"/>
          </rPr>
          <t xml:space="preserve">[Date Format: dd/MM/yyyy]Please double click to show the popup
</t>
        </r>
      </text>
    </comment>
    <comment ref="P88" authorId="1" shapeId="0">
      <text>
        <r>
          <rPr>
            <b/>
            <sz val="9"/>
            <color indexed="81"/>
            <rFont val="Tahoma"/>
            <family val="2"/>
          </rPr>
          <t xml:space="preserve">[Date Format: dd/MM/yyyy]Please double click to show the popup
</t>
        </r>
      </text>
    </comment>
    <comment ref="Q88" authorId="1" shapeId="0">
      <text>
        <r>
          <rPr>
            <b/>
            <sz val="9"/>
            <color indexed="81"/>
            <rFont val="Tahoma"/>
            <family val="2"/>
          </rPr>
          <t xml:space="preserve">[Date Format: dd/MM/yyyy]Please double click to show the popup
</t>
        </r>
      </text>
    </comment>
    <comment ref="R88" authorId="1" shapeId="0">
      <text>
        <r>
          <rPr>
            <b/>
            <sz val="9"/>
            <color indexed="81"/>
            <rFont val="Tahoma"/>
            <family val="2"/>
          </rPr>
          <t xml:space="preserve">[Date Format: dd/MM/yyyy]Please double click to show the popup
</t>
        </r>
      </text>
    </comment>
    <comment ref="S88" authorId="1" shapeId="0">
      <text>
        <r>
          <rPr>
            <b/>
            <sz val="9"/>
            <color indexed="81"/>
            <rFont val="Tahoma"/>
            <family val="2"/>
          </rPr>
          <t xml:space="preserve">[Date Format: dd/MM/yyyy]Please double click to show the popup
</t>
        </r>
      </text>
    </comment>
    <comment ref="T88" authorId="1" shapeId="0">
      <text>
        <r>
          <rPr>
            <b/>
            <sz val="9"/>
            <color indexed="81"/>
            <rFont val="Tahoma"/>
            <family val="2"/>
          </rPr>
          <t xml:space="preserve">[Date Format: dd/MM/yyyy]Please double click to show the popup
</t>
        </r>
      </text>
    </comment>
    <comment ref="U88" authorId="1" shapeId="0">
      <text>
        <r>
          <rPr>
            <b/>
            <sz val="9"/>
            <color indexed="81"/>
            <rFont val="Tahoma"/>
            <family val="2"/>
          </rPr>
          <t xml:space="preserve">[Date Format: dd/MM/yyyy]Please double click to show the popup
</t>
        </r>
      </text>
    </comment>
    <comment ref="V88" authorId="1" shapeId="0">
      <text>
        <r>
          <rPr>
            <b/>
            <sz val="9"/>
            <color indexed="81"/>
            <rFont val="Tahoma"/>
            <family val="2"/>
          </rPr>
          <t xml:space="preserve">[Date Format: dd/MM/yyyy]Please double click to show the popup
</t>
        </r>
      </text>
    </comment>
    <comment ref="W88" authorId="1" shapeId="0">
      <text>
        <r>
          <rPr>
            <b/>
            <sz val="9"/>
            <color indexed="81"/>
            <rFont val="Tahoma"/>
            <family val="2"/>
          </rPr>
          <t xml:space="preserve">[Date Format: dd/MM/yyyy]Please double click to show the popup
</t>
        </r>
      </text>
    </comment>
    <comment ref="X88" authorId="1" shapeId="0">
      <text>
        <r>
          <rPr>
            <b/>
            <sz val="9"/>
            <color indexed="81"/>
            <rFont val="Tahoma"/>
            <family val="2"/>
          </rPr>
          <t xml:space="preserve">[Date Format: dd/MM/yyyy]Please double click to show the popup
</t>
        </r>
      </text>
    </comment>
    <comment ref="Y88" authorId="1" shapeId="0">
      <text>
        <r>
          <rPr>
            <b/>
            <sz val="9"/>
            <color indexed="81"/>
            <rFont val="Tahoma"/>
            <family val="2"/>
          </rPr>
          <t xml:space="preserve">[Date Format: dd/MM/yyyy]Please double click to show the popup
</t>
        </r>
      </text>
    </comment>
    <comment ref="Z88" authorId="1" shapeId="0">
      <text>
        <r>
          <rPr>
            <b/>
            <sz val="9"/>
            <color indexed="81"/>
            <rFont val="Tahoma"/>
            <family val="2"/>
          </rPr>
          <t xml:space="preserve">[Date Format: dd/MM/yyyy]Please double click to show the popup
</t>
        </r>
      </text>
    </comment>
    <comment ref="AA88" authorId="1" shapeId="0">
      <text>
        <r>
          <rPr>
            <b/>
            <sz val="9"/>
            <color indexed="81"/>
            <rFont val="Tahoma"/>
            <family val="2"/>
          </rPr>
          <t xml:space="preserve">[Date Format: dd/MM/yyyy]Please double click to show the popup
</t>
        </r>
      </text>
    </comment>
    <comment ref="AB88" authorId="1" shapeId="0">
      <text>
        <r>
          <rPr>
            <b/>
            <sz val="9"/>
            <color indexed="81"/>
            <rFont val="Tahoma"/>
            <family val="2"/>
          </rPr>
          <t xml:space="preserve">[Date Format: dd/MM/yyyy]Please double click to show the popup
</t>
        </r>
      </text>
    </comment>
    <comment ref="AC88" authorId="1" shapeId="0">
      <text>
        <r>
          <rPr>
            <b/>
            <sz val="9"/>
            <color indexed="81"/>
            <rFont val="Tahoma"/>
            <family val="2"/>
          </rPr>
          <t xml:space="preserve">[Date Format: dd/MM/yyyy]Please double click to show the popup
</t>
        </r>
      </text>
    </comment>
    <comment ref="AD88" authorId="1" shapeId="0">
      <text>
        <r>
          <rPr>
            <b/>
            <sz val="9"/>
            <color indexed="81"/>
            <rFont val="Tahoma"/>
            <family val="2"/>
          </rPr>
          <t xml:space="preserve">[Date Format: dd/MM/yyyy]Please double click to show the popup
</t>
        </r>
      </text>
    </comment>
    <comment ref="AE88"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88" authorId="0" shapeId="0">
      <text>
        <r>
          <rPr>
            <b/>
            <sz val="9"/>
            <color indexed="81"/>
            <rFont val="Tahoma"/>
            <family val="2"/>
          </rPr>
          <t xml:space="preserve">[Date Format: dd/MM/yyyy]Please double click to show the popup
</t>
        </r>
      </text>
    </comment>
    <comment ref="AG88" authorId="0" shapeId="0">
      <text>
        <r>
          <rPr>
            <b/>
            <sz val="9"/>
            <color indexed="81"/>
            <rFont val="Tahoma"/>
            <family val="2"/>
          </rPr>
          <t xml:space="preserve">[Date Format: dd/MM/yyyy]Please double click to show the popup
</t>
        </r>
      </text>
    </comment>
    <comment ref="AH88" authorId="0" shapeId="0">
      <text>
        <r>
          <rPr>
            <b/>
            <sz val="9"/>
            <color indexed="81"/>
            <rFont val="Tahoma"/>
            <family val="2"/>
          </rPr>
          <t>[Date Format: dd/MM/yyyy]Please double click to show the popup</t>
        </r>
        <r>
          <rPr>
            <sz val="9"/>
            <color indexed="81"/>
            <rFont val="Tahoma"/>
            <family val="2"/>
          </rPr>
          <t xml:space="preserve">
</t>
        </r>
      </text>
    </comment>
    <comment ref="E89" authorId="0" shapeId="0">
      <text>
        <r>
          <rPr>
            <b/>
            <sz val="9"/>
            <color indexed="81"/>
            <rFont val="Tahoma"/>
            <family val="2"/>
          </rPr>
          <t>[Date Format: dd/MM/yyyy]Please double click to show the popup</t>
        </r>
      </text>
    </comment>
    <comment ref="F89" authorId="0" shapeId="0">
      <text>
        <r>
          <rPr>
            <b/>
            <sz val="9"/>
            <color indexed="81"/>
            <rFont val="Tahoma"/>
            <family val="2"/>
          </rPr>
          <t>[Date Format: dd/MM/yyyy]Please double click to show the popup</t>
        </r>
      </text>
    </comment>
    <comment ref="G89" authorId="1" shapeId="0">
      <text>
        <r>
          <rPr>
            <b/>
            <sz val="9"/>
            <color indexed="81"/>
            <rFont val="Tahoma"/>
            <family val="2"/>
          </rPr>
          <t xml:space="preserve">[Date Format: dd/MM/yyyy]Please double click to show the popup
</t>
        </r>
      </text>
    </comment>
    <comment ref="H89" authorId="1" shapeId="0">
      <text>
        <r>
          <rPr>
            <b/>
            <sz val="9"/>
            <color indexed="81"/>
            <rFont val="Tahoma"/>
            <family val="2"/>
          </rPr>
          <t xml:space="preserve">[Date Format: dd/MM/yyyy]Please double click to show the popup
</t>
        </r>
      </text>
    </comment>
    <comment ref="I89" authorId="1" shapeId="0">
      <text>
        <r>
          <rPr>
            <b/>
            <sz val="9"/>
            <color indexed="81"/>
            <rFont val="Tahoma"/>
            <family val="2"/>
          </rPr>
          <t xml:space="preserve">[Date Format: dd/MM/yyyy]Please double click to show the popup
</t>
        </r>
      </text>
    </comment>
    <comment ref="J89" authorId="1" shapeId="0">
      <text>
        <r>
          <rPr>
            <b/>
            <sz val="9"/>
            <color indexed="81"/>
            <rFont val="Tahoma"/>
            <family val="2"/>
          </rPr>
          <t xml:space="preserve">[Date Format: dd/MM/yyyy]Please double click to show the popup
</t>
        </r>
      </text>
    </comment>
    <comment ref="K89" authorId="1" shapeId="0">
      <text>
        <r>
          <rPr>
            <b/>
            <sz val="9"/>
            <color indexed="81"/>
            <rFont val="Tahoma"/>
            <family val="2"/>
          </rPr>
          <t xml:space="preserve">[Date Format: dd/MM/yyyy]Please double click to show the popup
</t>
        </r>
      </text>
    </comment>
    <comment ref="L89" authorId="0" shapeId="0">
      <text>
        <r>
          <rPr>
            <b/>
            <sz val="9"/>
            <color indexed="81"/>
            <rFont val="Tahoma"/>
            <family val="2"/>
          </rPr>
          <t>[Date Format: dd/MM/yyyy]Please double click to show the popup</t>
        </r>
      </text>
    </comment>
    <comment ref="M89" authorId="1" shapeId="0">
      <text>
        <r>
          <rPr>
            <b/>
            <sz val="9"/>
            <color indexed="81"/>
            <rFont val="Tahoma"/>
            <family val="2"/>
          </rPr>
          <t xml:space="preserve">[Date Format: dd/MM/yyyy]Please double click to show the popup
</t>
        </r>
      </text>
    </comment>
    <comment ref="N89" authorId="1" shapeId="0">
      <text>
        <r>
          <rPr>
            <b/>
            <sz val="9"/>
            <color indexed="81"/>
            <rFont val="Tahoma"/>
            <family val="2"/>
          </rPr>
          <t xml:space="preserve">[Date Format: dd/MM/yyyy]Please double click to show the popup
</t>
        </r>
      </text>
    </comment>
    <comment ref="O89" authorId="1" shapeId="0">
      <text>
        <r>
          <rPr>
            <b/>
            <sz val="9"/>
            <color indexed="81"/>
            <rFont val="Tahoma"/>
            <family val="2"/>
          </rPr>
          <t xml:space="preserve">[Date Format: dd/MM/yyyy]Please double click to show the popup
</t>
        </r>
      </text>
    </comment>
    <comment ref="P89" authorId="1" shapeId="0">
      <text>
        <r>
          <rPr>
            <b/>
            <sz val="9"/>
            <color indexed="81"/>
            <rFont val="Tahoma"/>
            <family val="2"/>
          </rPr>
          <t xml:space="preserve">[Date Format: dd/MM/yyyy]Please double click to show the popup
</t>
        </r>
      </text>
    </comment>
    <comment ref="Q89" authorId="1" shapeId="0">
      <text>
        <r>
          <rPr>
            <b/>
            <sz val="9"/>
            <color indexed="81"/>
            <rFont val="Tahoma"/>
            <family val="2"/>
          </rPr>
          <t xml:space="preserve">[Date Format: dd/MM/yyyy]Please double click to show the popup
</t>
        </r>
      </text>
    </comment>
    <comment ref="R89" authorId="1" shapeId="0">
      <text>
        <r>
          <rPr>
            <b/>
            <sz val="9"/>
            <color indexed="81"/>
            <rFont val="Tahoma"/>
            <family val="2"/>
          </rPr>
          <t xml:space="preserve">[Date Format: dd/MM/yyyy]Please double click to show the popup
</t>
        </r>
      </text>
    </comment>
    <comment ref="S89" authorId="1" shapeId="0">
      <text>
        <r>
          <rPr>
            <b/>
            <sz val="9"/>
            <color indexed="81"/>
            <rFont val="Tahoma"/>
            <family val="2"/>
          </rPr>
          <t xml:space="preserve">[Date Format: dd/MM/yyyy]Please double click to show the popup
</t>
        </r>
      </text>
    </comment>
    <comment ref="T89" authorId="1" shapeId="0">
      <text>
        <r>
          <rPr>
            <b/>
            <sz val="9"/>
            <color indexed="81"/>
            <rFont val="Tahoma"/>
            <family val="2"/>
          </rPr>
          <t xml:space="preserve">[Date Format: dd/MM/yyyy]Please double click to show the popup
</t>
        </r>
      </text>
    </comment>
    <comment ref="U89" authorId="1" shapeId="0">
      <text>
        <r>
          <rPr>
            <b/>
            <sz val="9"/>
            <color indexed="81"/>
            <rFont val="Tahoma"/>
            <family val="2"/>
          </rPr>
          <t xml:space="preserve">[Date Format: dd/MM/yyyy]Please double click to show the popup
</t>
        </r>
      </text>
    </comment>
    <comment ref="V89" authorId="1" shapeId="0">
      <text>
        <r>
          <rPr>
            <b/>
            <sz val="9"/>
            <color indexed="81"/>
            <rFont val="Tahoma"/>
            <family val="2"/>
          </rPr>
          <t xml:space="preserve">[Date Format: dd/MM/yyyy]Please double click to show the popup
</t>
        </r>
      </text>
    </comment>
    <comment ref="W89" authorId="1" shapeId="0">
      <text>
        <r>
          <rPr>
            <b/>
            <sz val="9"/>
            <color indexed="81"/>
            <rFont val="Tahoma"/>
            <family val="2"/>
          </rPr>
          <t xml:space="preserve">[Date Format: dd/MM/yyyy]Please double click to show the popup
</t>
        </r>
      </text>
    </comment>
    <comment ref="X89" authorId="1" shapeId="0">
      <text>
        <r>
          <rPr>
            <b/>
            <sz val="9"/>
            <color indexed="81"/>
            <rFont val="Tahoma"/>
            <family val="2"/>
          </rPr>
          <t xml:space="preserve">[Date Format: dd/MM/yyyy]Please double click to show the popup
</t>
        </r>
      </text>
    </comment>
    <comment ref="Y89" authorId="1" shapeId="0">
      <text>
        <r>
          <rPr>
            <b/>
            <sz val="9"/>
            <color indexed="81"/>
            <rFont val="Tahoma"/>
            <family val="2"/>
          </rPr>
          <t xml:space="preserve">[Date Format: dd/MM/yyyy]Please double click to show the popup
</t>
        </r>
      </text>
    </comment>
    <comment ref="Z89" authorId="1" shapeId="0">
      <text>
        <r>
          <rPr>
            <b/>
            <sz val="9"/>
            <color indexed="81"/>
            <rFont val="Tahoma"/>
            <family val="2"/>
          </rPr>
          <t xml:space="preserve">[Date Format: dd/MM/yyyy]Please double click to show the popup
</t>
        </r>
      </text>
    </comment>
    <comment ref="AA89" authorId="1" shapeId="0">
      <text>
        <r>
          <rPr>
            <b/>
            <sz val="9"/>
            <color indexed="81"/>
            <rFont val="Tahoma"/>
            <family val="2"/>
          </rPr>
          <t xml:space="preserve">[Date Format: dd/MM/yyyy]Please double click to show the popup
</t>
        </r>
      </text>
    </comment>
    <comment ref="AB89" authorId="1" shapeId="0">
      <text>
        <r>
          <rPr>
            <b/>
            <sz val="9"/>
            <color indexed="81"/>
            <rFont val="Tahoma"/>
            <family val="2"/>
          </rPr>
          <t xml:space="preserve">[Date Format: dd/MM/yyyy]Please double click to show the popup
</t>
        </r>
      </text>
    </comment>
    <comment ref="AC89" authorId="1" shapeId="0">
      <text>
        <r>
          <rPr>
            <b/>
            <sz val="9"/>
            <color indexed="81"/>
            <rFont val="Tahoma"/>
            <family val="2"/>
          </rPr>
          <t xml:space="preserve">[Date Format: dd/MM/yyyy]Please double click to show the popup
</t>
        </r>
      </text>
    </comment>
    <comment ref="AD89" authorId="1" shapeId="0">
      <text>
        <r>
          <rPr>
            <b/>
            <sz val="9"/>
            <color indexed="81"/>
            <rFont val="Tahoma"/>
            <family val="2"/>
          </rPr>
          <t xml:space="preserve">[Date Format: dd/MM/yyyy]Please double click to show the popup
</t>
        </r>
      </text>
    </comment>
    <comment ref="AE89" authorId="0" shapeId="0">
      <text>
        <r>
          <rPr>
            <b/>
            <sz val="9"/>
            <color indexed="81"/>
            <rFont val="Tahoma"/>
            <family val="2"/>
          </rPr>
          <t xml:space="preserve">[Date Format: dd/MM/yyyy]Please double click to show the popup
</t>
        </r>
      </text>
    </comment>
    <comment ref="AF89"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89" authorId="0" shapeId="0">
      <text>
        <r>
          <rPr>
            <b/>
            <sz val="9"/>
            <color indexed="81"/>
            <rFont val="Tahoma"/>
            <family val="2"/>
          </rPr>
          <t>[Date Format: dd/MM/yyyy]Please double click to show the popup</t>
        </r>
        <r>
          <rPr>
            <sz val="9"/>
            <color indexed="81"/>
            <rFont val="Tahoma"/>
            <family val="2"/>
          </rPr>
          <t xml:space="preserve">
</t>
        </r>
      </text>
    </comment>
    <comment ref="AH89" authorId="0" shapeId="0">
      <text>
        <r>
          <rPr>
            <b/>
            <sz val="9"/>
            <color indexed="81"/>
            <rFont val="Tahoma"/>
            <family val="2"/>
          </rPr>
          <t>[Date Format: dd/MM/yyyy]Please double click to show the popup</t>
        </r>
        <r>
          <rPr>
            <sz val="9"/>
            <color indexed="81"/>
            <rFont val="Tahoma"/>
            <family val="2"/>
          </rPr>
          <t xml:space="preserve">
</t>
        </r>
      </text>
    </comment>
  </commentList>
</comments>
</file>

<file path=xl/comments12.xml><?xml version="1.0" encoding="utf-8"?>
<comments xmlns="http://schemas.openxmlformats.org/spreadsheetml/2006/main">
  <authors>
    <author>Surekha Ghadigaonkar</author>
    <author>arun patel</author>
  </authors>
  <commentList>
    <comment ref="E8" authorId="0" shapeId="0">
      <text>
        <r>
          <rPr>
            <b/>
            <sz val="9"/>
            <color indexed="81"/>
            <rFont val="Tahoma"/>
            <family val="2"/>
          </rPr>
          <t xml:space="preserve">[Date Format: dd/MM/yyyy]Please double click to show the popup
</t>
        </r>
        <r>
          <rPr>
            <sz val="9"/>
            <color indexed="81"/>
            <rFont val="Tahoma"/>
            <family val="2"/>
          </rPr>
          <t xml:space="preserve">
</t>
        </r>
      </text>
    </comment>
    <comment ref="F8" authorId="0" shapeId="0">
      <text>
        <r>
          <rPr>
            <b/>
            <sz val="9"/>
            <color indexed="81"/>
            <rFont val="Tahoma"/>
            <family val="2"/>
          </rPr>
          <t xml:space="preserve">[Date Format: dd/MM/yyyy]Please double click to show the popup
</t>
        </r>
      </text>
    </comment>
    <comment ref="G8" authorId="1" shapeId="0">
      <text>
        <r>
          <rPr>
            <b/>
            <sz val="9"/>
            <color indexed="81"/>
            <rFont val="Tahoma"/>
            <family val="2"/>
          </rPr>
          <t xml:space="preserve">[Date Format: dd/MM/yyyy]Please double click to show the popup
</t>
        </r>
      </text>
    </comment>
    <comment ref="H8" authorId="1" shapeId="0">
      <text>
        <r>
          <rPr>
            <b/>
            <sz val="9"/>
            <color indexed="81"/>
            <rFont val="Tahoma"/>
            <family val="2"/>
          </rPr>
          <t xml:space="preserve">[Date Format: dd/MM/yyyy]Please double click to show the popup
</t>
        </r>
      </text>
    </comment>
    <comment ref="I8" authorId="1" shapeId="0">
      <text>
        <r>
          <rPr>
            <b/>
            <sz val="9"/>
            <color indexed="81"/>
            <rFont val="Tahoma"/>
            <family val="2"/>
          </rPr>
          <t xml:space="preserve">[Date Format: dd/MM/yyyy]Please double click to show the popup
</t>
        </r>
      </text>
    </comment>
    <comment ref="J8" authorId="1" shapeId="0">
      <text>
        <r>
          <rPr>
            <b/>
            <sz val="9"/>
            <color indexed="81"/>
            <rFont val="Tahoma"/>
            <family val="2"/>
          </rPr>
          <t xml:space="preserve">[Date Format: dd/MM/yyyy]Please double click to show the popup
</t>
        </r>
      </text>
    </comment>
    <comment ref="L8" authorId="0" shapeId="0">
      <text>
        <r>
          <rPr>
            <b/>
            <sz val="9"/>
            <color indexed="81"/>
            <rFont val="Tahoma"/>
            <family val="2"/>
          </rPr>
          <t xml:space="preserve">[Date Format: dd/MM/yyyy]Please double click to show the popup
</t>
        </r>
        <r>
          <rPr>
            <sz val="9"/>
            <color indexed="81"/>
            <rFont val="Tahoma"/>
            <family val="2"/>
          </rPr>
          <t xml:space="preserve">
</t>
        </r>
      </text>
    </comment>
    <comment ref="M8" authorId="1" shapeId="0">
      <text>
        <r>
          <rPr>
            <b/>
            <sz val="9"/>
            <color indexed="81"/>
            <rFont val="Tahoma"/>
            <family val="2"/>
          </rPr>
          <t xml:space="preserve">[Date Format: dd/MM/yyyy]Please double click to show the popup
</t>
        </r>
      </text>
    </comment>
    <comment ref="N8" authorId="1" shapeId="0">
      <text>
        <r>
          <rPr>
            <b/>
            <sz val="9"/>
            <color indexed="81"/>
            <rFont val="Tahoma"/>
            <family val="2"/>
          </rPr>
          <t xml:space="preserve">[Date Format: dd/MM/yyyy]Please double click to show the popup
</t>
        </r>
      </text>
    </comment>
    <comment ref="O8" authorId="1" shapeId="0">
      <text>
        <r>
          <rPr>
            <b/>
            <sz val="9"/>
            <color indexed="81"/>
            <rFont val="Tahoma"/>
            <family val="2"/>
          </rPr>
          <t xml:space="preserve">[Date Format: dd/MM/yyyy]Please double click to show the popup
</t>
        </r>
      </text>
    </comment>
    <comment ref="P8" authorId="1" shapeId="0">
      <text>
        <r>
          <rPr>
            <b/>
            <sz val="9"/>
            <color indexed="81"/>
            <rFont val="Tahoma"/>
            <family val="2"/>
          </rPr>
          <t xml:space="preserve">[Date Format: dd/MM/yyyy]Please double click to show the popup
</t>
        </r>
      </text>
    </comment>
    <comment ref="Q8" authorId="1" shapeId="0">
      <text>
        <r>
          <rPr>
            <b/>
            <sz val="9"/>
            <color indexed="81"/>
            <rFont val="Tahoma"/>
            <family val="2"/>
          </rPr>
          <t xml:space="preserve">[Date Format: dd/MM/yyyy]Please double click to show the popup
</t>
        </r>
      </text>
    </comment>
    <comment ref="R8" authorId="1" shapeId="0">
      <text>
        <r>
          <rPr>
            <b/>
            <sz val="9"/>
            <color indexed="81"/>
            <rFont val="Tahoma"/>
            <family val="2"/>
          </rPr>
          <t xml:space="preserve">[Date Format: dd/MM/yyyy]Please double click to show the popup
</t>
        </r>
      </text>
    </comment>
    <comment ref="S8" authorId="1" shapeId="0">
      <text>
        <r>
          <rPr>
            <b/>
            <sz val="9"/>
            <color indexed="81"/>
            <rFont val="Tahoma"/>
            <family val="2"/>
          </rPr>
          <t xml:space="preserve">[Date Format: dd/MM/yyyy]Please double click to show the popup
</t>
        </r>
      </text>
    </comment>
    <comment ref="T8" authorId="1" shapeId="0">
      <text>
        <r>
          <rPr>
            <b/>
            <sz val="9"/>
            <color indexed="81"/>
            <rFont val="Tahoma"/>
            <family val="2"/>
          </rPr>
          <t xml:space="preserve">[Date Format: dd/MM/yyyy]Please double click to show the popup
</t>
        </r>
      </text>
    </comment>
    <comment ref="X8" authorId="1" shapeId="0">
      <text>
        <r>
          <rPr>
            <b/>
            <sz val="9"/>
            <color indexed="81"/>
            <rFont val="Tahoma"/>
            <family val="2"/>
          </rPr>
          <t xml:space="preserve">[Date Format: dd/MM/yyyy]Please double click to show the popup
</t>
        </r>
      </text>
    </comment>
    <comment ref="Y8" authorId="1" shapeId="0">
      <text>
        <r>
          <rPr>
            <b/>
            <sz val="9"/>
            <color indexed="81"/>
            <rFont val="Tahoma"/>
            <family val="2"/>
          </rPr>
          <t xml:space="preserve">[Date Format: dd/MM/yyyy]Please double click to show the popup
</t>
        </r>
      </text>
    </comment>
    <comment ref="Z8" authorId="1" shapeId="0">
      <text>
        <r>
          <rPr>
            <b/>
            <sz val="9"/>
            <color indexed="81"/>
            <rFont val="Tahoma"/>
            <family val="2"/>
          </rPr>
          <t xml:space="preserve">[Date Format: dd/MM/yyyy]Please double click to show the popup
</t>
        </r>
      </text>
    </comment>
    <comment ref="AA8" authorId="1" shapeId="0">
      <text>
        <r>
          <rPr>
            <b/>
            <sz val="9"/>
            <color indexed="81"/>
            <rFont val="Tahoma"/>
            <family val="2"/>
          </rPr>
          <t xml:space="preserve">[Date Format: dd/MM/yyyy]Please double click to show the popup
</t>
        </r>
      </text>
    </comment>
    <comment ref="AB8" authorId="1" shapeId="0">
      <text>
        <r>
          <rPr>
            <b/>
            <sz val="9"/>
            <color indexed="81"/>
            <rFont val="Tahoma"/>
            <family val="2"/>
          </rPr>
          <t xml:space="preserve">[Date Format: dd/MM/yyyy]Please double click to show the popup
</t>
        </r>
      </text>
    </comment>
    <comment ref="AC8" authorId="1" shapeId="0">
      <text>
        <r>
          <rPr>
            <b/>
            <sz val="9"/>
            <color indexed="81"/>
            <rFont val="Tahoma"/>
            <family val="2"/>
          </rPr>
          <t xml:space="preserve">[Date Format: dd/MM/yyyy]Please double click to show the popup
</t>
        </r>
      </text>
    </comment>
    <comment ref="AD8" authorId="1" shapeId="0">
      <text>
        <r>
          <rPr>
            <b/>
            <sz val="9"/>
            <color indexed="81"/>
            <rFont val="Tahoma"/>
            <family val="2"/>
          </rPr>
          <t xml:space="preserve">[Date Format: dd/MM/yyyy]Please double click to show the popup
</t>
        </r>
      </text>
    </comment>
    <comment ref="AE8" authorId="0" shapeId="0">
      <text>
        <r>
          <rPr>
            <b/>
            <sz val="9"/>
            <color indexed="81"/>
            <rFont val="Tahoma"/>
            <family val="2"/>
          </rPr>
          <t xml:space="preserve">[Date Format: dd/MM/yyyy]Please double click to show the popup
</t>
        </r>
      </text>
    </comment>
    <comment ref="AF8"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8"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8" authorId="0" shapeId="0">
      <text>
        <r>
          <rPr>
            <b/>
            <sz val="9"/>
            <color indexed="81"/>
            <rFont val="Tahoma"/>
            <family val="2"/>
          </rPr>
          <t xml:space="preserve">[Date Format: dd/MM/yyyy]Please double click to show the popup
</t>
        </r>
        <r>
          <rPr>
            <sz val="9"/>
            <color indexed="81"/>
            <rFont val="Tahoma"/>
            <family val="2"/>
          </rPr>
          <t xml:space="preserve">
</t>
        </r>
      </text>
    </comment>
    <comment ref="E9" authorId="0" shapeId="0">
      <text>
        <r>
          <rPr>
            <b/>
            <sz val="9"/>
            <color indexed="81"/>
            <rFont val="Tahoma"/>
            <family val="2"/>
          </rPr>
          <t xml:space="preserve">[Date Format: dd/MM/yyyy]Please double click to show the popup
</t>
        </r>
        <r>
          <rPr>
            <sz val="9"/>
            <color indexed="81"/>
            <rFont val="Tahoma"/>
            <family val="2"/>
          </rPr>
          <t xml:space="preserve">
</t>
        </r>
      </text>
    </comment>
    <comment ref="F9" authorId="0" shapeId="0">
      <text>
        <r>
          <rPr>
            <b/>
            <sz val="9"/>
            <color indexed="81"/>
            <rFont val="Tahoma"/>
            <family val="2"/>
          </rPr>
          <t xml:space="preserve">[Date Format: dd/MM/yyyy]Please double click to show the popup
</t>
        </r>
        <r>
          <rPr>
            <sz val="9"/>
            <color indexed="81"/>
            <rFont val="Tahoma"/>
            <family val="2"/>
          </rPr>
          <t xml:space="preserve">
</t>
        </r>
      </text>
    </comment>
    <comment ref="G9" authorId="1" shapeId="0">
      <text>
        <r>
          <rPr>
            <b/>
            <sz val="9"/>
            <color indexed="81"/>
            <rFont val="Tahoma"/>
            <family val="2"/>
          </rPr>
          <t xml:space="preserve">[Date Format: dd/MM/yyyy]Please double click to show the popup
</t>
        </r>
      </text>
    </comment>
    <comment ref="H9" authorId="1" shapeId="0">
      <text>
        <r>
          <rPr>
            <b/>
            <sz val="9"/>
            <color indexed="81"/>
            <rFont val="Tahoma"/>
            <family val="2"/>
          </rPr>
          <t xml:space="preserve">[Date Format: dd/MM/yyyy]Please double click to show the popup
</t>
        </r>
      </text>
    </comment>
    <comment ref="I9" authorId="1" shapeId="0">
      <text>
        <r>
          <rPr>
            <b/>
            <sz val="9"/>
            <color indexed="81"/>
            <rFont val="Tahoma"/>
            <family val="2"/>
          </rPr>
          <t xml:space="preserve">[Date Format: dd/MM/yyyy]Please double click to show the popup
</t>
        </r>
      </text>
    </comment>
    <comment ref="J9" authorId="1" shapeId="0">
      <text>
        <r>
          <rPr>
            <b/>
            <sz val="9"/>
            <color indexed="81"/>
            <rFont val="Tahoma"/>
            <family val="2"/>
          </rPr>
          <t xml:space="preserve">[Date Format: dd/MM/yyyy]Please double click to show the popup
</t>
        </r>
      </text>
    </comment>
    <comment ref="L9" authorId="0" shapeId="0">
      <text>
        <r>
          <rPr>
            <b/>
            <sz val="9"/>
            <color indexed="81"/>
            <rFont val="Tahoma"/>
            <family val="2"/>
          </rPr>
          <t xml:space="preserve">[Date Format: dd/MM/yyyy]Please double click to show the popup
</t>
        </r>
        <r>
          <rPr>
            <sz val="9"/>
            <color indexed="81"/>
            <rFont val="Tahoma"/>
            <family val="2"/>
          </rPr>
          <t xml:space="preserve">
</t>
        </r>
      </text>
    </comment>
    <comment ref="M9" authorId="1" shapeId="0">
      <text>
        <r>
          <rPr>
            <b/>
            <sz val="9"/>
            <color indexed="81"/>
            <rFont val="Tahoma"/>
            <family val="2"/>
          </rPr>
          <t xml:space="preserve">[Date Format: dd/MM/yyyy]Please double click to show the popup
</t>
        </r>
      </text>
    </comment>
    <comment ref="N9" authorId="1" shapeId="0">
      <text>
        <r>
          <rPr>
            <b/>
            <sz val="9"/>
            <color indexed="81"/>
            <rFont val="Tahoma"/>
            <family val="2"/>
          </rPr>
          <t xml:space="preserve">[Date Format: dd/MM/yyyy]Please double click to show the popup
</t>
        </r>
      </text>
    </comment>
    <comment ref="O9" authorId="1" shapeId="0">
      <text>
        <r>
          <rPr>
            <b/>
            <sz val="9"/>
            <color indexed="81"/>
            <rFont val="Tahoma"/>
            <family val="2"/>
          </rPr>
          <t xml:space="preserve">[Date Format: dd/MM/yyyy]Please double click to show the popup
</t>
        </r>
      </text>
    </comment>
    <comment ref="P9" authorId="1" shapeId="0">
      <text>
        <r>
          <rPr>
            <b/>
            <sz val="9"/>
            <color indexed="81"/>
            <rFont val="Tahoma"/>
            <family val="2"/>
          </rPr>
          <t xml:space="preserve">[Date Format: dd/MM/yyyy]Please double click to show the popup
</t>
        </r>
      </text>
    </comment>
    <comment ref="Q9" authorId="1" shapeId="0">
      <text>
        <r>
          <rPr>
            <b/>
            <sz val="9"/>
            <color indexed="81"/>
            <rFont val="Tahoma"/>
            <family val="2"/>
          </rPr>
          <t xml:space="preserve">[Date Format: dd/MM/yyyy]Please double click to show the popup
</t>
        </r>
      </text>
    </comment>
    <comment ref="R9" authorId="1" shapeId="0">
      <text>
        <r>
          <rPr>
            <b/>
            <sz val="9"/>
            <color indexed="81"/>
            <rFont val="Tahoma"/>
            <family val="2"/>
          </rPr>
          <t xml:space="preserve">[Date Format: dd/MM/yyyy]Please double click to show the popup
</t>
        </r>
      </text>
    </comment>
    <comment ref="S9" authorId="1" shapeId="0">
      <text>
        <r>
          <rPr>
            <b/>
            <sz val="9"/>
            <color indexed="81"/>
            <rFont val="Tahoma"/>
            <family val="2"/>
          </rPr>
          <t xml:space="preserve">[Date Format: dd/MM/yyyy]Please double click to show the popup
</t>
        </r>
      </text>
    </comment>
    <comment ref="T9" authorId="1" shapeId="0">
      <text>
        <r>
          <rPr>
            <b/>
            <sz val="9"/>
            <color indexed="81"/>
            <rFont val="Tahoma"/>
            <family val="2"/>
          </rPr>
          <t xml:space="preserve">[Date Format: dd/MM/yyyy]Please double click to show the popup
</t>
        </r>
      </text>
    </comment>
    <comment ref="X9" authorId="1" shapeId="0">
      <text>
        <r>
          <rPr>
            <b/>
            <sz val="9"/>
            <color indexed="81"/>
            <rFont val="Tahoma"/>
            <family val="2"/>
          </rPr>
          <t xml:space="preserve">[Date Format: dd/MM/yyyy]Please double click to show the popup
</t>
        </r>
      </text>
    </comment>
    <comment ref="Y9" authorId="1" shapeId="0">
      <text>
        <r>
          <rPr>
            <b/>
            <sz val="9"/>
            <color indexed="81"/>
            <rFont val="Tahoma"/>
            <family val="2"/>
          </rPr>
          <t xml:space="preserve">[Date Format: dd/MM/yyyy]Please double click to show the popup
</t>
        </r>
      </text>
    </comment>
    <comment ref="Z9" authorId="1" shapeId="0">
      <text>
        <r>
          <rPr>
            <b/>
            <sz val="9"/>
            <color indexed="81"/>
            <rFont val="Tahoma"/>
            <family val="2"/>
          </rPr>
          <t xml:space="preserve">[Date Format: dd/MM/yyyy]Please double click to show the popup
</t>
        </r>
      </text>
    </comment>
    <comment ref="AA9" authorId="1" shapeId="0">
      <text>
        <r>
          <rPr>
            <b/>
            <sz val="9"/>
            <color indexed="81"/>
            <rFont val="Tahoma"/>
            <family val="2"/>
          </rPr>
          <t xml:space="preserve">[Date Format: dd/MM/yyyy]Please double click to show the popup
</t>
        </r>
      </text>
    </comment>
    <comment ref="AB9" authorId="1" shapeId="0">
      <text>
        <r>
          <rPr>
            <b/>
            <sz val="9"/>
            <color indexed="81"/>
            <rFont val="Tahoma"/>
            <family val="2"/>
          </rPr>
          <t xml:space="preserve">[Date Format: dd/MM/yyyy]Please double click to show the popup
</t>
        </r>
      </text>
    </comment>
    <comment ref="AC9" authorId="1" shapeId="0">
      <text>
        <r>
          <rPr>
            <b/>
            <sz val="9"/>
            <color indexed="81"/>
            <rFont val="Tahoma"/>
            <family val="2"/>
          </rPr>
          <t xml:space="preserve">[Date Format: dd/MM/yyyy]Please double click to show the popup
</t>
        </r>
      </text>
    </comment>
    <comment ref="AD9" authorId="1" shapeId="0">
      <text>
        <r>
          <rPr>
            <b/>
            <sz val="9"/>
            <color indexed="81"/>
            <rFont val="Tahoma"/>
            <family val="2"/>
          </rPr>
          <t xml:space="preserve">[Date Format: dd/MM/yyyy]Please double click to show the popup
</t>
        </r>
      </text>
    </comment>
    <comment ref="AE9" authorId="0" shapeId="0">
      <text>
        <r>
          <rPr>
            <b/>
            <sz val="9"/>
            <color indexed="81"/>
            <rFont val="Tahoma"/>
            <family val="2"/>
          </rPr>
          <t xml:space="preserve">[Date Format: dd/MM/yyyy]Please double click to show the popup
</t>
        </r>
      </text>
    </comment>
    <comment ref="AF9"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9"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9" authorId="0" shapeId="0">
      <text>
        <r>
          <rPr>
            <b/>
            <sz val="9"/>
            <color indexed="81"/>
            <rFont val="Tahoma"/>
            <family val="2"/>
          </rPr>
          <t xml:space="preserve">[Date Format: dd/MM/yyyy]Please double click to show the popup
</t>
        </r>
      </text>
    </comment>
    <comment ref="E80" authorId="0" shapeId="0">
      <text>
        <r>
          <rPr>
            <b/>
            <sz val="9"/>
            <color indexed="81"/>
            <rFont val="Tahoma"/>
            <family val="2"/>
          </rPr>
          <t xml:space="preserve">[Date Format: dd/MM/yyyy]Please double click to show the popup
</t>
        </r>
        <r>
          <rPr>
            <sz val="9"/>
            <color indexed="81"/>
            <rFont val="Tahoma"/>
            <family val="2"/>
          </rPr>
          <t xml:space="preserve">
</t>
        </r>
      </text>
    </comment>
    <comment ref="F80" authorId="0" shapeId="0">
      <text>
        <r>
          <rPr>
            <b/>
            <sz val="9"/>
            <color indexed="81"/>
            <rFont val="Tahoma"/>
            <family val="2"/>
          </rPr>
          <t xml:space="preserve">[Date Format: dd/MM/yyyy]Please double click to show the popup
</t>
        </r>
      </text>
    </comment>
    <comment ref="G80" authorId="1" shapeId="0">
      <text>
        <r>
          <rPr>
            <b/>
            <sz val="9"/>
            <color indexed="81"/>
            <rFont val="Tahoma"/>
            <family val="2"/>
          </rPr>
          <t xml:space="preserve">[Date Format: dd/MM/yyyy]Please double click to show the popup
</t>
        </r>
      </text>
    </comment>
    <comment ref="H80" authorId="1" shapeId="0">
      <text>
        <r>
          <rPr>
            <b/>
            <sz val="9"/>
            <color indexed="81"/>
            <rFont val="Tahoma"/>
            <family val="2"/>
          </rPr>
          <t xml:space="preserve">[Date Format: dd/MM/yyyy]Please double click to show the popup
</t>
        </r>
      </text>
    </comment>
    <comment ref="I80" authorId="1" shapeId="0">
      <text>
        <r>
          <rPr>
            <b/>
            <sz val="9"/>
            <color indexed="81"/>
            <rFont val="Tahoma"/>
            <family val="2"/>
          </rPr>
          <t xml:space="preserve">[Date Format: dd/MM/yyyy]Please double click to show the popup
</t>
        </r>
      </text>
    </comment>
    <comment ref="J80" authorId="1" shapeId="0">
      <text>
        <r>
          <rPr>
            <b/>
            <sz val="9"/>
            <color indexed="81"/>
            <rFont val="Tahoma"/>
            <family val="2"/>
          </rPr>
          <t xml:space="preserve">[Date Format: dd/MM/yyyy]Please double click to show the popup
</t>
        </r>
      </text>
    </comment>
    <comment ref="L80" authorId="0" shapeId="0">
      <text>
        <r>
          <rPr>
            <b/>
            <sz val="9"/>
            <color indexed="81"/>
            <rFont val="Tahoma"/>
            <family val="2"/>
          </rPr>
          <t xml:space="preserve">[Date Format: dd/MM/yyyy]Please double click to show the popup
</t>
        </r>
      </text>
    </comment>
    <comment ref="M80" authorId="1" shapeId="0">
      <text>
        <r>
          <rPr>
            <b/>
            <sz val="9"/>
            <color indexed="81"/>
            <rFont val="Tahoma"/>
            <family val="2"/>
          </rPr>
          <t xml:space="preserve">[Date Format: dd/MM/yyyy]Please double click to show the popup
</t>
        </r>
      </text>
    </comment>
    <comment ref="N80" authorId="1" shapeId="0">
      <text>
        <r>
          <rPr>
            <b/>
            <sz val="9"/>
            <color indexed="81"/>
            <rFont val="Tahoma"/>
            <family val="2"/>
          </rPr>
          <t xml:space="preserve">[Date Format: dd/MM/yyyy]Please double click to show the popup
</t>
        </r>
      </text>
    </comment>
    <comment ref="O80" authorId="1" shapeId="0">
      <text>
        <r>
          <rPr>
            <b/>
            <sz val="9"/>
            <color indexed="81"/>
            <rFont val="Tahoma"/>
            <family val="2"/>
          </rPr>
          <t xml:space="preserve">[Date Format: dd/MM/yyyy]Please double click to show the popup
</t>
        </r>
      </text>
    </comment>
    <comment ref="P80" authorId="1" shapeId="0">
      <text>
        <r>
          <rPr>
            <b/>
            <sz val="9"/>
            <color indexed="81"/>
            <rFont val="Tahoma"/>
            <family val="2"/>
          </rPr>
          <t xml:space="preserve">[Date Format: dd/MM/yyyy]Please double click to show the popup
</t>
        </r>
      </text>
    </comment>
    <comment ref="Q80" authorId="1" shapeId="0">
      <text>
        <r>
          <rPr>
            <b/>
            <sz val="9"/>
            <color indexed="81"/>
            <rFont val="Tahoma"/>
            <family val="2"/>
          </rPr>
          <t xml:space="preserve">[Date Format: dd/MM/yyyy]Please double click to show the popup
</t>
        </r>
      </text>
    </comment>
    <comment ref="R80" authorId="1" shapeId="0">
      <text>
        <r>
          <rPr>
            <b/>
            <sz val="9"/>
            <color indexed="81"/>
            <rFont val="Tahoma"/>
            <family val="2"/>
          </rPr>
          <t xml:space="preserve">[Date Format: dd/MM/yyyy]Please double click to show the popup
</t>
        </r>
      </text>
    </comment>
    <comment ref="S80" authorId="1" shapeId="0">
      <text>
        <r>
          <rPr>
            <b/>
            <sz val="9"/>
            <color indexed="81"/>
            <rFont val="Tahoma"/>
            <family val="2"/>
          </rPr>
          <t xml:space="preserve">[Date Format: dd/MM/yyyy]Please double click to show the popup
</t>
        </r>
      </text>
    </comment>
    <comment ref="T80" authorId="1" shapeId="0">
      <text>
        <r>
          <rPr>
            <b/>
            <sz val="9"/>
            <color indexed="81"/>
            <rFont val="Tahoma"/>
            <family val="2"/>
          </rPr>
          <t xml:space="preserve">[Date Format: dd/MM/yyyy]Please double click to show the popup
</t>
        </r>
      </text>
    </comment>
    <comment ref="U80" authorId="1" shapeId="0">
      <text>
        <r>
          <rPr>
            <b/>
            <sz val="9"/>
            <color indexed="81"/>
            <rFont val="Tahoma"/>
            <family val="2"/>
          </rPr>
          <t xml:space="preserve">[Date Format: dd/MM/yyyy]Please double click to show the popup
</t>
        </r>
      </text>
    </comment>
    <comment ref="V80" authorId="1" shapeId="0">
      <text>
        <r>
          <rPr>
            <b/>
            <sz val="9"/>
            <color indexed="81"/>
            <rFont val="Tahoma"/>
            <family val="2"/>
          </rPr>
          <t xml:space="preserve">[Date Format: dd/MM/yyyy]Please double click to show the popup
</t>
        </r>
      </text>
    </comment>
    <comment ref="W80" authorId="1" shapeId="0">
      <text>
        <r>
          <rPr>
            <b/>
            <sz val="9"/>
            <color indexed="81"/>
            <rFont val="Tahoma"/>
            <family val="2"/>
          </rPr>
          <t xml:space="preserve">[Date Format: dd/MM/yyyy]Please double click to show the popup
</t>
        </r>
      </text>
    </comment>
    <comment ref="X80" authorId="1" shapeId="0">
      <text>
        <r>
          <rPr>
            <b/>
            <sz val="9"/>
            <color indexed="81"/>
            <rFont val="Tahoma"/>
            <family val="2"/>
          </rPr>
          <t xml:space="preserve">[Date Format: dd/MM/yyyy]Please double click to show the popup
</t>
        </r>
      </text>
    </comment>
    <comment ref="Y80" authorId="1" shapeId="0">
      <text>
        <r>
          <rPr>
            <b/>
            <sz val="9"/>
            <color indexed="81"/>
            <rFont val="Tahoma"/>
            <family val="2"/>
          </rPr>
          <t xml:space="preserve">[Date Format: dd/MM/yyyy]Please double click to show the popup
</t>
        </r>
      </text>
    </comment>
    <comment ref="Z80" authorId="1" shapeId="0">
      <text>
        <r>
          <rPr>
            <b/>
            <sz val="9"/>
            <color indexed="81"/>
            <rFont val="Tahoma"/>
            <family val="2"/>
          </rPr>
          <t xml:space="preserve">[Date Format: dd/MM/yyyy]Please double click to show the popup
</t>
        </r>
      </text>
    </comment>
    <comment ref="AA80" authorId="1" shapeId="0">
      <text>
        <r>
          <rPr>
            <b/>
            <sz val="9"/>
            <color indexed="81"/>
            <rFont val="Tahoma"/>
            <family val="2"/>
          </rPr>
          <t xml:space="preserve">[Date Format: dd/MM/yyyy]Please double click to show the popup
</t>
        </r>
      </text>
    </comment>
    <comment ref="AB80" authorId="1" shapeId="0">
      <text>
        <r>
          <rPr>
            <b/>
            <sz val="9"/>
            <color indexed="81"/>
            <rFont val="Tahoma"/>
            <family val="2"/>
          </rPr>
          <t xml:space="preserve">[Date Format: dd/MM/yyyy]Please double click to show the popup
</t>
        </r>
      </text>
    </comment>
    <comment ref="AC80" authorId="1" shapeId="0">
      <text>
        <r>
          <rPr>
            <b/>
            <sz val="9"/>
            <color indexed="81"/>
            <rFont val="Tahoma"/>
            <family val="2"/>
          </rPr>
          <t xml:space="preserve">[Date Format: dd/MM/yyyy]Please double click to show the popup
</t>
        </r>
      </text>
    </comment>
    <comment ref="AD80" authorId="1" shapeId="0">
      <text>
        <r>
          <rPr>
            <b/>
            <sz val="9"/>
            <color indexed="81"/>
            <rFont val="Tahoma"/>
            <family val="2"/>
          </rPr>
          <t xml:space="preserve">[Date Format: dd/MM/yyyy]Please double click to show the popup
</t>
        </r>
      </text>
    </comment>
    <comment ref="AE80"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80"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80"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80" authorId="0" shapeId="0">
      <text>
        <r>
          <rPr>
            <b/>
            <sz val="9"/>
            <color indexed="81"/>
            <rFont val="Tahoma"/>
            <family val="2"/>
          </rPr>
          <t xml:space="preserve">[Date Format: dd/MM/yyyy]Please double click to show the popup
</t>
        </r>
        <r>
          <rPr>
            <sz val="9"/>
            <color indexed="81"/>
            <rFont val="Tahoma"/>
            <family val="2"/>
          </rPr>
          <t xml:space="preserve">
</t>
        </r>
      </text>
    </comment>
    <comment ref="E81" authorId="0" shapeId="0">
      <text>
        <r>
          <rPr>
            <b/>
            <sz val="9"/>
            <color indexed="81"/>
            <rFont val="Tahoma"/>
            <family val="2"/>
          </rPr>
          <t xml:space="preserve">[Date Format: dd/MM/yyyy]Please double click to show the popup
</t>
        </r>
        <r>
          <rPr>
            <sz val="9"/>
            <color indexed="81"/>
            <rFont val="Tahoma"/>
            <family val="2"/>
          </rPr>
          <t xml:space="preserve">
</t>
        </r>
      </text>
    </comment>
    <comment ref="F81" authorId="0" shapeId="0">
      <text>
        <r>
          <rPr>
            <b/>
            <sz val="9"/>
            <color indexed="81"/>
            <rFont val="Tahoma"/>
            <family val="2"/>
          </rPr>
          <t xml:space="preserve">[Date Format: dd/MM/yyyy]Please double click to show the popup
</t>
        </r>
        <r>
          <rPr>
            <sz val="9"/>
            <color indexed="81"/>
            <rFont val="Tahoma"/>
            <family val="2"/>
          </rPr>
          <t xml:space="preserve">
</t>
        </r>
      </text>
    </comment>
    <comment ref="G81" authorId="1" shapeId="0">
      <text>
        <r>
          <rPr>
            <b/>
            <sz val="9"/>
            <color indexed="81"/>
            <rFont val="Tahoma"/>
            <family val="2"/>
          </rPr>
          <t xml:space="preserve">[Date Format: dd/MM/yyyy]Please double click to show the popup
</t>
        </r>
      </text>
    </comment>
    <comment ref="H81" authorId="1" shapeId="0">
      <text>
        <r>
          <rPr>
            <b/>
            <sz val="9"/>
            <color indexed="81"/>
            <rFont val="Tahoma"/>
            <family val="2"/>
          </rPr>
          <t xml:space="preserve">[Date Format: dd/MM/yyyy]Please double click to show the popup
</t>
        </r>
      </text>
    </comment>
    <comment ref="I81" authorId="1" shapeId="0">
      <text>
        <r>
          <rPr>
            <b/>
            <sz val="9"/>
            <color indexed="81"/>
            <rFont val="Tahoma"/>
            <family val="2"/>
          </rPr>
          <t xml:space="preserve">[Date Format: dd/MM/yyyy]Please double click to show the popup
</t>
        </r>
      </text>
    </comment>
    <comment ref="J81" authorId="1" shapeId="0">
      <text>
        <r>
          <rPr>
            <b/>
            <sz val="9"/>
            <color indexed="81"/>
            <rFont val="Tahoma"/>
            <family val="2"/>
          </rPr>
          <t xml:space="preserve">[Date Format: dd/MM/yyyy]Please double click to show the popup
</t>
        </r>
      </text>
    </comment>
    <comment ref="L81" authorId="0" shapeId="0">
      <text>
        <r>
          <rPr>
            <b/>
            <sz val="9"/>
            <color indexed="81"/>
            <rFont val="Tahoma"/>
            <family val="2"/>
          </rPr>
          <t xml:space="preserve">[Date Format: dd/MM/yyyy]Please double click to show the popup
</t>
        </r>
        <r>
          <rPr>
            <sz val="9"/>
            <color indexed="81"/>
            <rFont val="Tahoma"/>
            <family val="2"/>
          </rPr>
          <t xml:space="preserve">
</t>
        </r>
      </text>
    </comment>
    <comment ref="M81" authorId="1" shapeId="0">
      <text>
        <r>
          <rPr>
            <b/>
            <sz val="9"/>
            <color indexed="81"/>
            <rFont val="Tahoma"/>
            <family val="2"/>
          </rPr>
          <t xml:space="preserve">[Date Format: dd/MM/yyyy]Please double click to show the popup
</t>
        </r>
      </text>
    </comment>
    <comment ref="N81" authorId="1" shapeId="0">
      <text>
        <r>
          <rPr>
            <b/>
            <sz val="9"/>
            <color indexed="81"/>
            <rFont val="Tahoma"/>
            <family val="2"/>
          </rPr>
          <t xml:space="preserve">[Date Format: dd/MM/yyyy]Please double click to show the popup
</t>
        </r>
      </text>
    </comment>
    <comment ref="O81" authorId="1" shapeId="0">
      <text>
        <r>
          <rPr>
            <b/>
            <sz val="9"/>
            <color indexed="81"/>
            <rFont val="Tahoma"/>
            <family val="2"/>
          </rPr>
          <t xml:space="preserve">[Date Format: dd/MM/yyyy]Please double click to show the popup
</t>
        </r>
      </text>
    </comment>
    <comment ref="P81" authorId="1" shapeId="0">
      <text>
        <r>
          <rPr>
            <b/>
            <sz val="9"/>
            <color indexed="81"/>
            <rFont val="Tahoma"/>
            <family val="2"/>
          </rPr>
          <t xml:space="preserve">[Date Format: dd/MM/yyyy]Please double click to show the popup
</t>
        </r>
      </text>
    </comment>
    <comment ref="Q81" authorId="1" shapeId="0">
      <text>
        <r>
          <rPr>
            <b/>
            <sz val="9"/>
            <color indexed="81"/>
            <rFont val="Tahoma"/>
            <family val="2"/>
          </rPr>
          <t xml:space="preserve">[Date Format: dd/MM/yyyy]Please double click to show the popup
</t>
        </r>
      </text>
    </comment>
    <comment ref="R81" authorId="1" shapeId="0">
      <text>
        <r>
          <rPr>
            <b/>
            <sz val="9"/>
            <color indexed="81"/>
            <rFont val="Tahoma"/>
            <family val="2"/>
          </rPr>
          <t xml:space="preserve">[Date Format: dd/MM/yyyy]Please double click to show the popup
</t>
        </r>
      </text>
    </comment>
    <comment ref="S81" authorId="1" shapeId="0">
      <text>
        <r>
          <rPr>
            <b/>
            <sz val="9"/>
            <color indexed="81"/>
            <rFont val="Tahoma"/>
            <family val="2"/>
          </rPr>
          <t xml:space="preserve">[Date Format: dd/MM/yyyy]Please double click to show the popup
</t>
        </r>
      </text>
    </comment>
    <comment ref="T81" authorId="1" shapeId="0">
      <text>
        <r>
          <rPr>
            <b/>
            <sz val="9"/>
            <color indexed="81"/>
            <rFont val="Tahoma"/>
            <family val="2"/>
          </rPr>
          <t xml:space="preserve">[Date Format: dd/MM/yyyy]Please double click to show the popup
</t>
        </r>
      </text>
    </comment>
    <comment ref="U81" authorId="1" shapeId="0">
      <text>
        <r>
          <rPr>
            <b/>
            <sz val="9"/>
            <color indexed="81"/>
            <rFont val="Tahoma"/>
            <family val="2"/>
          </rPr>
          <t xml:space="preserve">[Date Format: dd/MM/yyyy]Please double click to show the popup
</t>
        </r>
      </text>
    </comment>
    <comment ref="V81" authorId="1" shapeId="0">
      <text>
        <r>
          <rPr>
            <b/>
            <sz val="9"/>
            <color indexed="81"/>
            <rFont val="Tahoma"/>
            <family val="2"/>
          </rPr>
          <t xml:space="preserve">[Date Format: dd/MM/yyyy]Please double click to show the popup
</t>
        </r>
      </text>
    </comment>
    <comment ref="W81" authorId="1" shapeId="0">
      <text>
        <r>
          <rPr>
            <b/>
            <sz val="9"/>
            <color indexed="81"/>
            <rFont val="Tahoma"/>
            <family val="2"/>
          </rPr>
          <t xml:space="preserve">[Date Format: dd/MM/yyyy]Please double click to show the popup
</t>
        </r>
      </text>
    </comment>
    <comment ref="X81" authorId="1" shapeId="0">
      <text>
        <r>
          <rPr>
            <b/>
            <sz val="9"/>
            <color indexed="81"/>
            <rFont val="Tahoma"/>
            <family val="2"/>
          </rPr>
          <t xml:space="preserve">[Date Format: dd/MM/yyyy]Please double click to show the popup
</t>
        </r>
      </text>
    </comment>
    <comment ref="Y81" authorId="1" shapeId="0">
      <text>
        <r>
          <rPr>
            <b/>
            <sz val="9"/>
            <color indexed="81"/>
            <rFont val="Tahoma"/>
            <family val="2"/>
          </rPr>
          <t xml:space="preserve">[Date Format: dd/MM/yyyy]Please double click to show the popup
</t>
        </r>
      </text>
    </comment>
    <comment ref="Z81" authorId="1" shapeId="0">
      <text>
        <r>
          <rPr>
            <b/>
            <sz val="9"/>
            <color indexed="81"/>
            <rFont val="Tahoma"/>
            <family val="2"/>
          </rPr>
          <t xml:space="preserve">[Date Format: dd/MM/yyyy]Please double click to show the popup
</t>
        </r>
      </text>
    </comment>
    <comment ref="AA81" authorId="1" shapeId="0">
      <text>
        <r>
          <rPr>
            <b/>
            <sz val="9"/>
            <color indexed="81"/>
            <rFont val="Tahoma"/>
            <family val="2"/>
          </rPr>
          <t xml:space="preserve">[Date Format: dd/MM/yyyy]Please double click to show the popup
</t>
        </r>
      </text>
    </comment>
    <comment ref="AB81" authorId="1" shapeId="0">
      <text>
        <r>
          <rPr>
            <b/>
            <sz val="9"/>
            <color indexed="81"/>
            <rFont val="Tahoma"/>
            <family val="2"/>
          </rPr>
          <t xml:space="preserve">[Date Format: dd/MM/yyyy]Please double click to show the popup
</t>
        </r>
      </text>
    </comment>
    <comment ref="AC81" authorId="1" shapeId="0">
      <text>
        <r>
          <rPr>
            <b/>
            <sz val="9"/>
            <color indexed="81"/>
            <rFont val="Tahoma"/>
            <family val="2"/>
          </rPr>
          <t xml:space="preserve">[Date Format: dd/MM/yyyy]Please double click to show the popup
</t>
        </r>
      </text>
    </comment>
    <comment ref="AD81" authorId="1" shapeId="0">
      <text>
        <r>
          <rPr>
            <b/>
            <sz val="9"/>
            <color indexed="81"/>
            <rFont val="Tahoma"/>
            <family val="2"/>
          </rPr>
          <t xml:space="preserve">[Date Format: dd/MM/yyyy]Please double click to show the popup
</t>
        </r>
      </text>
    </comment>
    <comment ref="AE81"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81"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81" authorId="0" shapeId="0">
      <text>
        <r>
          <rPr>
            <b/>
            <sz val="9"/>
            <color indexed="81"/>
            <rFont val="Tahoma"/>
            <family val="2"/>
          </rPr>
          <t xml:space="preserve">[Date Format: dd/MM/yyyy]Please double click to show the popup
</t>
        </r>
      </text>
    </comment>
    <comment ref="E91" authorId="0" shapeId="0">
      <text>
        <r>
          <rPr>
            <b/>
            <sz val="9"/>
            <color indexed="81"/>
            <rFont val="Tahoma"/>
            <family val="2"/>
          </rPr>
          <t>[Date Format: dd/MM/yyyy]Please double click to show the popup</t>
        </r>
        <r>
          <rPr>
            <sz val="9"/>
            <color indexed="81"/>
            <rFont val="Tahoma"/>
            <family val="2"/>
          </rPr>
          <t xml:space="preserve">
</t>
        </r>
      </text>
    </comment>
    <comment ref="F91" authorId="0" shapeId="0">
      <text>
        <r>
          <rPr>
            <b/>
            <sz val="9"/>
            <color indexed="81"/>
            <rFont val="Tahoma"/>
            <family val="2"/>
          </rPr>
          <t>[Date Format: dd/MM/yyyy]Please double click to show the popup</t>
        </r>
        <r>
          <rPr>
            <sz val="9"/>
            <color indexed="81"/>
            <rFont val="Tahoma"/>
            <family val="2"/>
          </rPr>
          <t xml:space="preserve">
</t>
        </r>
      </text>
    </comment>
    <comment ref="G91" authorId="1" shapeId="0">
      <text>
        <r>
          <rPr>
            <b/>
            <sz val="9"/>
            <color indexed="81"/>
            <rFont val="Tahoma"/>
            <family val="2"/>
          </rPr>
          <t xml:space="preserve">[Date Format: dd/MM/yyyy]Please double click to show the popup
</t>
        </r>
      </text>
    </comment>
    <comment ref="H91" authorId="1" shapeId="0">
      <text>
        <r>
          <rPr>
            <b/>
            <sz val="9"/>
            <color indexed="81"/>
            <rFont val="Tahoma"/>
            <family val="2"/>
          </rPr>
          <t xml:space="preserve">[Date Format: dd/MM/yyyy]Please double click to show the popup
</t>
        </r>
      </text>
    </comment>
    <comment ref="I91" authorId="1" shapeId="0">
      <text>
        <r>
          <rPr>
            <b/>
            <sz val="9"/>
            <color indexed="81"/>
            <rFont val="Tahoma"/>
            <family val="2"/>
          </rPr>
          <t xml:space="preserve">[Date Format: dd/MM/yyyy]Please double click to show the popup
</t>
        </r>
      </text>
    </comment>
    <comment ref="J91" authorId="1" shapeId="0">
      <text>
        <r>
          <rPr>
            <b/>
            <sz val="9"/>
            <color indexed="81"/>
            <rFont val="Tahoma"/>
            <family val="2"/>
          </rPr>
          <t xml:space="preserve">[Date Format: dd/MM/yyyy]Please double click to show the popup
</t>
        </r>
      </text>
    </comment>
    <comment ref="L91" authorId="0" shapeId="0">
      <text>
        <r>
          <rPr>
            <b/>
            <sz val="9"/>
            <color indexed="81"/>
            <rFont val="Tahoma"/>
            <family val="2"/>
          </rPr>
          <t>[Date Format: dd/MM/yyyy]Please double click to show the popup</t>
        </r>
      </text>
    </comment>
    <comment ref="M91" authorId="1" shapeId="0">
      <text>
        <r>
          <rPr>
            <b/>
            <sz val="9"/>
            <color indexed="81"/>
            <rFont val="Tahoma"/>
            <family val="2"/>
          </rPr>
          <t xml:space="preserve">[Date Format: dd/MM/yyyy]Please double click to show the popup
</t>
        </r>
      </text>
    </comment>
    <comment ref="N91" authorId="1" shapeId="0">
      <text>
        <r>
          <rPr>
            <b/>
            <sz val="9"/>
            <color indexed="81"/>
            <rFont val="Tahoma"/>
            <family val="2"/>
          </rPr>
          <t xml:space="preserve">[Date Format: dd/MM/yyyy]Please double click to show the popup
</t>
        </r>
      </text>
    </comment>
    <comment ref="O91" authorId="1" shapeId="0">
      <text>
        <r>
          <rPr>
            <b/>
            <sz val="9"/>
            <color indexed="81"/>
            <rFont val="Tahoma"/>
            <family val="2"/>
          </rPr>
          <t xml:space="preserve">[Date Format: dd/MM/yyyy]Please double click to show the popup
</t>
        </r>
      </text>
    </comment>
    <comment ref="P91" authorId="1" shapeId="0">
      <text>
        <r>
          <rPr>
            <b/>
            <sz val="9"/>
            <color indexed="81"/>
            <rFont val="Tahoma"/>
            <family val="2"/>
          </rPr>
          <t xml:space="preserve">[Date Format: dd/MM/yyyy]Please double click to show the popup
</t>
        </r>
      </text>
    </comment>
    <comment ref="Q91" authorId="1" shapeId="0">
      <text>
        <r>
          <rPr>
            <b/>
            <sz val="9"/>
            <color indexed="81"/>
            <rFont val="Tahoma"/>
            <family val="2"/>
          </rPr>
          <t xml:space="preserve">[Date Format: dd/MM/yyyy]Please double click to show the popup
</t>
        </r>
      </text>
    </comment>
    <comment ref="R91" authorId="1" shapeId="0">
      <text>
        <r>
          <rPr>
            <b/>
            <sz val="9"/>
            <color indexed="81"/>
            <rFont val="Tahoma"/>
            <family val="2"/>
          </rPr>
          <t xml:space="preserve">[Date Format: dd/MM/yyyy]Please double click to show the popup
</t>
        </r>
      </text>
    </comment>
    <comment ref="S91" authorId="1" shapeId="0">
      <text>
        <r>
          <rPr>
            <b/>
            <sz val="9"/>
            <color indexed="81"/>
            <rFont val="Tahoma"/>
            <family val="2"/>
          </rPr>
          <t xml:space="preserve">[Date Format: dd/MM/yyyy]Please double click to show the popup
</t>
        </r>
      </text>
    </comment>
    <comment ref="T91" authorId="1" shapeId="0">
      <text>
        <r>
          <rPr>
            <b/>
            <sz val="9"/>
            <color indexed="81"/>
            <rFont val="Tahoma"/>
            <family val="2"/>
          </rPr>
          <t xml:space="preserve">[Date Format: dd/MM/yyyy]Please double click to show the popup
</t>
        </r>
      </text>
    </comment>
    <comment ref="U91" authorId="1" shapeId="0">
      <text>
        <r>
          <rPr>
            <b/>
            <sz val="9"/>
            <color indexed="81"/>
            <rFont val="Tahoma"/>
            <family val="2"/>
          </rPr>
          <t xml:space="preserve">[Date Format: dd/MM/yyyy]Please double click to show the popup
</t>
        </r>
      </text>
    </comment>
    <comment ref="V91" authorId="1" shapeId="0">
      <text>
        <r>
          <rPr>
            <b/>
            <sz val="9"/>
            <color indexed="81"/>
            <rFont val="Tahoma"/>
            <family val="2"/>
          </rPr>
          <t xml:space="preserve">[Date Format: dd/MM/yyyy]Please double click to show the popup
</t>
        </r>
      </text>
    </comment>
    <comment ref="W91" authorId="1" shapeId="0">
      <text>
        <r>
          <rPr>
            <b/>
            <sz val="9"/>
            <color indexed="81"/>
            <rFont val="Tahoma"/>
            <family val="2"/>
          </rPr>
          <t xml:space="preserve">[Date Format: dd/MM/yyyy]Please double click to show the popup
</t>
        </r>
      </text>
    </comment>
    <comment ref="X91" authorId="1" shapeId="0">
      <text>
        <r>
          <rPr>
            <b/>
            <sz val="9"/>
            <color indexed="81"/>
            <rFont val="Tahoma"/>
            <family val="2"/>
          </rPr>
          <t xml:space="preserve">[Date Format: dd/MM/yyyy]Please double click to show the popup
</t>
        </r>
      </text>
    </comment>
    <comment ref="Y91" authorId="1" shapeId="0">
      <text>
        <r>
          <rPr>
            <b/>
            <sz val="9"/>
            <color indexed="81"/>
            <rFont val="Tahoma"/>
            <family val="2"/>
          </rPr>
          <t xml:space="preserve">[Date Format: dd/MM/yyyy]Please double click to show the popup
</t>
        </r>
      </text>
    </comment>
    <comment ref="Z91" authorId="1" shapeId="0">
      <text>
        <r>
          <rPr>
            <b/>
            <sz val="9"/>
            <color indexed="81"/>
            <rFont val="Tahoma"/>
            <family val="2"/>
          </rPr>
          <t xml:space="preserve">[Date Format: dd/MM/yyyy]Please double click to show the popup
</t>
        </r>
      </text>
    </comment>
    <comment ref="AA91" authorId="1" shapeId="0">
      <text>
        <r>
          <rPr>
            <b/>
            <sz val="9"/>
            <color indexed="81"/>
            <rFont val="Tahoma"/>
            <family val="2"/>
          </rPr>
          <t xml:space="preserve">[Date Format: dd/MM/yyyy]Please double click to show the popup
</t>
        </r>
      </text>
    </comment>
    <comment ref="AB91" authorId="1" shapeId="0">
      <text>
        <r>
          <rPr>
            <b/>
            <sz val="9"/>
            <color indexed="81"/>
            <rFont val="Tahoma"/>
            <family val="2"/>
          </rPr>
          <t xml:space="preserve">[Date Format: dd/MM/yyyy]Please double click to show the popup
</t>
        </r>
      </text>
    </comment>
    <comment ref="AC91" authorId="1" shapeId="0">
      <text>
        <r>
          <rPr>
            <b/>
            <sz val="9"/>
            <color indexed="81"/>
            <rFont val="Tahoma"/>
            <family val="2"/>
          </rPr>
          <t xml:space="preserve">[Date Format: dd/MM/yyyy]Please double click to show the popup
</t>
        </r>
      </text>
    </comment>
    <comment ref="AD91" authorId="1" shapeId="0">
      <text>
        <r>
          <rPr>
            <b/>
            <sz val="9"/>
            <color indexed="81"/>
            <rFont val="Tahoma"/>
            <family val="2"/>
          </rPr>
          <t xml:space="preserve">[Date Format: dd/MM/yyyy]Please double click to show the popup
</t>
        </r>
      </text>
    </comment>
    <comment ref="AE91" authorId="0" shapeId="0">
      <text>
        <r>
          <rPr>
            <b/>
            <sz val="9"/>
            <color indexed="81"/>
            <rFont val="Tahoma"/>
            <family val="2"/>
          </rPr>
          <t xml:space="preserve">[Date Format: dd/MM/yyyy]Please double click to show the popup
</t>
        </r>
      </text>
    </comment>
    <comment ref="AF91"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91" authorId="0" shapeId="0">
      <text>
        <r>
          <rPr>
            <b/>
            <sz val="9"/>
            <color indexed="81"/>
            <rFont val="Tahoma"/>
            <family val="2"/>
          </rPr>
          <t xml:space="preserve">[Date Format: dd/MM/yyyy]Please double click to show the popup
</t>
        </r>
        <r>
          <rPr>
            <sz val="9"/>
            <color indexed="81"/>
            <rFont val="Tahoma"/>
            <family val="2"/>
          </rPr>
          <t xml:space="preserve">
</t>
        </r>
      </text>
    </comment>
    <comment ref="AH91" authorId="0" shapeId="0">
      <text>
        <r>
          <rPr>
            <b/>
            <sz val="9"/>
            <color indexed="81"/>
            <rFont val="Tahoma"/>
            <family val="2"/>
          </rPr>
          <t xml:space="preserve">[Date Format: dd/MM/yyyy]Please double click to show the popup
</t>
        </r>
        <r>
          <rPr>
            <sz val="9"/>
            <color indexed="81"/>
            <rFont val="Tahoma"/>
            <family val="2"/>
          </rPr>
          <t xml:space="preserve">
</t>
        </r>
      </text>
    </comment>
    <comment ref="E92" authorId="0" shapeId="0">
      <text>
        <r>
          <rPr>
            <b/>
            <sz val="9"/>
            <color indexed="81"/>
            <rFont val="Tahoma"/>
            <family val="2"/>
          </rPr>
          <t>[Date Format: dd/MM/yyyy]Please double click to show the popup</t>
        </r>
        <r>
          <rPr>
            <sz val="9"/>
            <color indexed="81"/>
            <rFont val="Tahoma"/>
            <family val="2"/>
          </rPr>
          <t xml:space="preserve">
</t>
        </r>
      </text>
    </comment>
    <comment ref="F92" authorId="0" shapeId="0">
      <text>
        <r>
          <rPr>
            <b/>
            <sz val="9"/>
            <color indexed="81"/>
            <rFont val="Tahoma"/>
            <family val="2"/>
          </rPr>
          <t>[Date Format: dd/MM/yyyy]Please double click to show the popup</t>
        </r>
      </text>
    </comment>
    <comment ref="G92" authorId="1" shapeId="0">
      <text>
        <r>
          <rPr>
            <b/>
            <sz val="9"/>
            <color indexed="81"/>
            <rFont val="Tahoma"/>
            <family val="2"/>
          </rPr>
          <t xml:space="preserve">[Date Format: dd/MM/yyyy]Please double click to show the popup
</t>
        </r>
      </text>
    </comment>
    <comment ref="H92" authorId="1" shapeId="0">
      <text>
        <r>
          <rPr>
            <b/>
            <sz val="9"/>
            <color indexed="81"/>
            <rFont val="Tahoma"/>
            <family val="2"/>
          </rPr>
          <t xml:space="preserve">[Date Format: dd/MM/yyyy]Please double click to show the popup
</t>
        </r>
      </text>
    </comment>
    <comment ref="I92" authorId="1" shapeId="0">
      <text>
        <r>
          <rPr>
            <b/>
            <sz val="9"/>
            <color indexed="81"/>
            <rFont val="Tahoma"/>
            <family val="2"/>
          </rPr>
          <t xml:space="preserve">[Date Format: dd/MM/yyyy]Please double click to show the popup
</t>
        </r>
      </text>
    </comment>
    <comment ref="J92" authorId="1" shapeId="0">
      <text>
        <r>
          <rPr>
            <b/>
            <sz val="9"/>
            <color indexed="81"/>
            <rFont val="Tahoma"/>
            <family val="2"/>
          </rPr>
          <t xml:space="preserve">[Date Format: dd/MM/yyyy]Please double click to show the popup
</t>
        </r>
      </text>
    </comment>
    <comment ref="L92" authorId="0" shapeId="0">
      <text>
        <r>
          <rPr>
            <b/>
            <sz val="9"/>
            <color indexed="81"/>
            <rFont val="Tahoma"/>
            <family val="2"/>
          </rPr>
          <t>[Date Format: dd/MM/yyyy]Please double click to show the popup</t>
        </r>
      </text>
    </comment>
    <comment ref="M92" authorId="1" shapeId="0">
      <text>
        <r>
          <rPr>
            <b/>
            <sz val="9"/>
            <color indexed="81"/>
            <rFont val="Tahoma"/>
            <family val="2"/>
          </rPr>
          <t xml:space="preserve">[Date Format: dd/MM/yyyy]Please double click to show the popup
</t>
        </r>
      </text>
    </comment>
    <comment ref="N92" authorId="1" shapeId="0">
      <text>
        <r>
          <rPr>
            <b/>
            <sz val="9"/>
            <color indexed="81"/>
            <rFont val="Tahoma"/>
            <family val="2"/>
          </rPr>
          <t xml:space="preserve">[Date Format: dd/MM/yyyy]Please double click to show the popup
</t>
        </r>
      </text>
    </comment>
    <comment ref="O92" authorId="1" shapeId="0">
      <text>
        <r>
          <rPr>
            <b/>
            <sz val="9"/>
            <color indexed="81"/>
            <rFont val="Tahoma"/>
            <family val="2"/>
          </rPr>
          <t xml:space="preserve">[Date Format: dd/MM/yyyy]Please double click to show the popup
</t>
        </r>
      </text>
    </comment>
    <comment ref="P92" authorId="1" shapeId="0">
      <text>
        <r>
          <rPr>
            <b/>
            <sz val="9"/>
            <color indexed="81"/>
            <rFont val="Tahoma"/>
            <family val="2"/>
          </rPr>
          <t xml:space="preserve">[Date Format: dd/MM/yyyy]Please double click to show the popup
</t>
        </r>
      </text>
    </comment>
    <comment ref="Q92" authorId="1" shapeId="0">
      <text>
        <r>
          <rPr>
            <b/>
            <sz val="9"/>
            <color indexed="81"/>
            <rFont val="Tahoma"/>
            <family val="2"/>
          </rPr>
          <t xml:space="preserve">[Date Format: dd/MM/yyyy]Please double click to show the popup
</t>
        </r>
      </text>
    </comment>
    <comment ref="R92" authorId="1" shapeId="0">
      <text>
        <r>
          <rPr>
            <b/>
            <sz val="9"/>
            <color indexed="81"/>
            <rFont val="Tahoma"/>
            <family val="2"/>
          </rPr>
          <t xml:space="preserve">[Date Format: dd/MM/yyyy]Please double click to show the popup
</t>
        </r>
      </text>
    </comment>
    <comment ref="S92" authorId="1" shapeId="0">
      <text>
        <r>
          <rPr>
            <b/>
            <sz val="9"/>
            <color indexed="81"/>
            <rFont val="Tahoma"/>
            <family val="2"/>
          </rPr>
          <t xml:space="preserve">[Date Format: dd/MM/yyyy]Please double click to show the popup
</t>
        </r>
      </text>
    </comment>
    <comment ref="T92" authorId="1" shapeId="0">
      <text>
        <r>
          <rPr>
            <b/>
            <sz val="9"/>
            <color indexed="81"/>
            <rFont val="Tahoma"/>
            <family val="2"/>
          </rPr>
          <t xml:space="preserve">[Date Format: dd/MM/yyyy]Please double click to show the popup
</t>
        </r>
      </text>
    </comment>
    <comment ref="U92" authorId="1" shapeId="0">
      <text>
        <r>
          <rPr>
            <b/>
            <sz val="9"/>
            <color indexed="81"/>
            <rFont val="Tahoma"/>
            <family val="2"/>
          </rPr>
          <t xml:space="preserve">[Date Format: dd/MM/yyyy]Please double click to show the popup
</t>
        </r>
      </text>
    </comment>
    <comment ref="V92" authorId="1" shapeId="0">
      <text>
        <r>
          <rPr>
            <b/>
            <sz val="9"/>
            <color indexed="81"/>
            <rFont val="Tahoma"/>
            <family val="2"/>
          </rPr>
          <t xml:space="preserve">[Date Format: dd/MM/yyyy]Please double click to show the popup
</t>
        </r>
      </text>
    </comment>
    <comment ref="W92" authorId="1" shapeId="0">
      <text>
        <r>
          <rPr>
            <b/>
            <sz val="9"/>
            <color indexed="81"/>
            <rFont val="Tahoma"/>
            <family val="2"/>
          </rPr>
          <t xml:space="preserve">[Date Format: dd/MM/yyyy]Please double click to show the popup
</t>
        </r>
      </text>
    </comment>
    <comment ref="X92" authorId="1" shapeId="0">
      <text>
        <r>
          <rPr>
            <b/>
            <sz val="9"/>
            <color indexed="81"/>
            <rFont val="Tahoma"/>
            <family val="2"/>
          </rPr>
          <t xml:space="preserve">[Date Format: dd/MM/yyyy]Please double click to show the popup
</t>
        </r>
      </text>
    </comment>
    <comment ref="Y92" authorId="1" shapeId="0">
      <text>
        <r>
          <rPr>
            <b/>
            <sz val="9"/>
            <color indexed="81"/>
            <rFont val="Tahoma"/>
            <family val="2"/>
          </rPr>
          <t xml:space="preserve">[Date Format: dd/MM/yyyy]Please double click to show the popup
</t>
        </r>
      </text>
    </comment>
    <comment ref="Z92" authorId="1" shapeId="0">
      <text>
        <r>
          <rPr>
            <b/>
            <sz val="9"/>
            <color indexed="81"/>
            <rFont val="Tahoma"/>
            <family val="2"/>
          </rPr>
          <t xml:space="preserve">[Date Format: dd/MM/yyyy]Please double click to show the popup
</t>
        </r>
      </text>
    </comment>
    <comment ref="AA92" authorId="1" shapeId="0">
      <text>
        <r>
          <rPr>
            <b/>
            <sz val="9"/>
            <color indexed="81"/>
            <rFont val="Tahoma"/>
            <family val="2"/>
          </rPr>
          <t xml:space="preserve">[Date Format: dd/MM/yyyy]Please double click to show the popup
</t>
        </r>
      </text>
    </comment>
    <comment ref="AB92" authorId="1" shapeId="0">
      <text>
        <r>
          <rPr>
            <b/>
            <sz val="9"/>
            <color indexed="81"/>
            <rFont val="Tahoma"/>
            <family val="2"/>
          </rPr>
          <t xml:space="preserve">[Date Format: dd/MM/yyyy]Please double click to show the popup
</t>
        </r>
      </text>
    </comment>
    <comment ref="AC92" authorId="1" shapeId="0">
      <text>
        <r>
          <rPr>
            <b/>
            <sz val="9"/>
            <color indexed="81"/>
            <rFont val="Tahoma"/>
            <family val="2"/>
          </rPr>
          <t xml:space="preserve">[Date Format: dd/MM/yyyy]Please double click to show the popup
</t>
        </r>
      </text>
    </comment>
    <comment ref="AD92" authorId="1" shapeId="0">
      <text>
        <r>
          <rPr>
            <b/>
            <sz val="9"/>
            <color indexed="81"/>
            <rFont val="Tahoma"/>
            <family val="2"/>
          </rPr>
          <t xml:space="preserve">[Date Format: dd/MM/yyyy]Please double click to show the popup
</t>
        </r>
      </text>
    </comment>
    <comment ref="AE92"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92" authorId="0" shapeId="0">
      <text>
        <r>
          <rPr>
            <b/>
            <sz val="9"/>
            <color indexed="81"/>
            <rFont val="Tahoma"/>
            <family val="2"/>
          </rPr>
          <t xml:space="preserve">[Date Format: dd/MM/yyyy]Please double click to show the popup
</t>
        </r>
      </text>
    </comment>
    <comment ref="AG92" authorId="0" shapeId="0">
      <text>
        <r>
          <rPr>
            <b/>
            <sz val="9"/>
            <color indexed="81"/>
            <rFont val="Tahoma"/>
            <family val="2"/>
          </rPr>
          <t xml:space="preserve">[Date Format: dd/MM/yyyy]Please double click to show the popup
</t>
        </r>
      </text>
    </comment>
    <comment ref="AH92" authorId="0" shapeId="0">
      <text>
        <r>
          <rPr>
            <b/>
            <sz val="9"/>
            <color indexed="81"/>
            <rFont val="Tahoma"/>
            <family val="2"/>
          </rPr>
          <t xml:space="preserve">[Date Format: dd/MM/yyyy]Please double click to show the popup
</t>
        </r>
        <r>
          <rPr>
            <sz val="9"/>
            <color indexed="81"/>
            <rFont val="Tahoma"/>
            <family val="2"/>
          </rPr>
          <t xml:space="preserve">
</t>
        </r>
      </text>
    </comment>
    <comment ref="E105" authorId="0" shapeId="0">
      <text>
        <r>
          <rPr>
            <b/>
            <sz val="9"/>
            <color indexed="81"/>
            <rFont val="Tahoma"/>
            <family val="2"/>
          </rPr>
          <t>[Date Format: dd/MM/yyyy]Please double click to show the popup</t>
        </r>
      </text>
    </comment>
    <comment ref="F105" authorId="0" shapeId="0">
      <text>
        <r>
          <rPr>
            <b/>
            <sz val="9"/>
            <color indexed="81"/>
            <rFont val="Tahoma"/>
            <family val="2"/>
          </rPr>
          <t>[Date Format: dd/MM/yyyy]Please double click to show the popup</t>
        </r>
        <r>
          <rPr>
            <sz val="9"/>
            <color indexed="81"/>
            <rFont val="Tahoma"/>
            <family val="2"/>
          </rPr>
          <t xml:space="preserve">
</t>
        </r>
      </text>
    </comment>
    <comment ref="G105" authorId="1" shapeId="0">
      <text>
        <r>
          <rPr>
            <b/>
            <sz val="9"/>
            <color indexed="81"/>
            <rFont val="Tahoma"/>
            <family val="2"/>
          </rPr>
          <t xml:space="preserve">[Date Format: dd/MM/yyyy]Please double click to show the popup
</t>
        </r>
      </text>
    </comment>
    <comment ref="H105" authorId="1" shapeId="0">
      <text>
        <r>
          <rPr>
            <b/>
            <sz val="9"/>
            <color indexed="81"/>
            <rFont val="Tahoma"/>
            <family val="2"/>
          </rPr>
          <t xml:space="preserve">[Date Format: dd/MM/yyyy]Please double click to show the popup
</t>
        </r>
      </text>
    </comment>
    <comment ref="I105" authorId="1" shapeId="0">
      <text>
        <r>
          <rPr>
            <b/>
            <sz val="9"/>
            <color indexed="81"/>
            <rFont val="Tahoma"/>
            <family val="2"/>
          </rPr>
          <t xml:space="preserve">[Date Format: dd/MM/yyyy]Please double click to show the popup
</t>
        </r>
      </text>
    </comment>
    <comment ref="J105" authorId="1" shapeId="0">
      <text>
        <r>
          <rPr>
            <b/>
            <sz val="9"/>
            <color indexed="81"/>
            <rFont val="Tahoma"/>
            <family val="2"/>
          </rPr>
          <t xml:space="preserve">[Date Format: dd/MM/yyyy]Please double click to show the popup
</t>
        </r>
      </text>
    </comment>
    <comment ref="L105" authorId="0" shapeId="0">
      <text>
        <r>
          <rPr>
            <b/>
            <sz val="9"/>
            <color indexed="81"/>
            <rFont val="Tahoma"/>
            <family val="2"/>
          </rPr>
          <t>[Date Format: dd/MM/yyyy]Please double click to show the popup</t>
        </r>
        <r>
          <rPr>
            <sz val="9"/>
            <color indexed="81"/>
            <rFont val="Tahoma"/>
            <family val="2"/>
          </rPr>
          <t xml:space="preserve">
</t>
        </r>
      </text>
    </comment>
    <comment ref="M105" authorId="1" shapeId="0">
      <text>
        <r>
          <rPr>
            <b/>
            <sz val="9"/>
            <color indexed="81"/>
            <rFont val="Tahoma"/>
            <family val="2"/>
          </rPr>
          <t xml:space="preserve">[Date Format: dd/MM/yyyy]Please double click to show the popup
</t>
        </r>
      </text>
    </comment>
    <comment ref="N105" authorId="1" shapeId="0">
      <text>
        <r>
          <rPr>
            <b/>
            <sz val="9"/>
            <color indexed="81"/>
            <rFont val="Tahoma"/>
            <family val="2"/>
          </rPr>
          <t xml:space="preserve">[Date Format: dd/MM/yyyy]Please double click to show the popup
</t>
        </r>
      </text>
    </comment>
    <comment ref="O105" authorId="1" shapeId="0">
      <text>
        <r>
          <rPr>
            <b/>
            <sz val="9"/>
            <color indexed="81"/>
            <rFont val="Tahoma"/>
            <family val="2"/>
          </rPr>
          <t xml:space="preserve">[Date Format: dd/MM/yyyy]Please double click to show the popup
</t>
        </r>
      </text>
    </comment>
    <comment ref="P105" authorId="1" shapeId="0">
      <text>
        <r>
          <rPr>
            <b/>
            <sz val="9"/>
            <color indexed="81"/>
            <rFont val="Tahoma"/>
            <family val="2"/>
          </rPr>
          <t xml:space="preserve">[Date Format: dd/MM/yyyy]Please double click to show the popup
</t>
        </r>
      </text>
    </comment>
    <comment ref="Q105" authorId="1" shapeId="0">
      <text>
        <r>
          <rPr>
            <b/>
            <sz val="9"/>
            <color indexed="81"/>
            <rFont val="Tahoma"/>
            <family val="2"/>
          </rPr>
          <t xml:space="preserve">[Date Format: dd/MM/yyyy]Please double click to show the popup
</t>
        </r>
      </text>
    </comment>
    <comment ref="R105" authorId="1" shapeId="0">
      <text>
        <r>
          <rPr>
            <b/>
            <sz val="9"/>
            <color indexed="81"/>
            <rFont val="Tahoma"/>
            <family val="2"/>
          </rPr>
          <t xml:space="preserve">[Date Format: dd/MM/yyyy]Please double click to show the popup
</t>
        </r>
      </text>
    </comment>
    <comment ref="S105" authorId="1" shapeId="0">
      <text>
        <r>
          <rPr>
            <b/>
            <sz val="9"/>
            <color indexed="81"/>
            <rFont val="Tahoma"/>
            <family val="2"/>
          </rPr>
          <t xml:space="preserve">[Date Format: dd/MM/yyyy]Please double click to show the popup
</t>
        </r>
      </text>
    </comment>
    <comment ref="T105" authorId="1" shapeId="0">
      <text>
        <r>
          <rPr>
            <b/>
            <sz val="9"/>
            <color indexed="81"/>
            <rFont val="Tahoma"/>
            <family val="2"/>
          </rPr>
          <t xml:space="preserve">[Date Format: dd/MM/yyyy]Please double click to show the popup
</t>
        </r>
      </text>
    </comment>
    <comment ref="U105" authorId="1" shapeId="0">
      <text>
        <r>
          <rPr>
            <b/>
            <sz val="9"/>
            <color indexed="81"/>
            <rFont val="Tahoma"/>
            <family val="2"/>
          </rPr>
          <t xml:space="preserve">[Date Format: dd/MM/yyyy]Please double click to show the popup
</t>
        </r>
      </text>
    </comment>
    <comment ref="V105" authorId="1" shapeId="0">
      <text>
        <r>
          <rPr>
            <b/>
            <sz val="9"/>
            <color indexed="81"/>
            <rFont val="Tahoma"/>
            <family val="2"/>
          </rPr>
          <t xml:space="preserve">[Date Format: dd/MM/yyyy]Please double click to show the popup
</t>
        </r>
      </text>
    </comment>
    <comment ref="W105" authorId="1" shapeId="0">
      <text>
        <r>
          <rPr>
            <b/>
            <sz val="9"/>
            <color indexed="81"/>
            <rFont val="Tahoma"/>
            <family val="2"/>
          </rPr>
          <t xml:space="preserve">[Date Format: dd/MM/yyyy]Please double click to show the popup
</t>
        </r>
      </text>
    </comment>
    <comment ref="X105" authorId="1" shapeId="0">
      <text>
        <r>
          <rPr>
            <b/>
            <sz val="9"/>
            <color indexed="81"/>
            <rFont val="Tahoma"/>
            <family val="2"/>
          </rPr>
          <t xml:space="preserve">[Date Format: dd/MM/yyyy]Please double click to show the popup
</t>
        </r>
      </text>
    </comment>
    <comment ref="Y105" authorId="1" shapeId="0">
      <text>
        <r>
          <rPr>
            <b/>
            <sz val="9"/>
            <color indexed="81"/>
            <rFont val="Tahoma"/>
            <family val="2"/>
          </rPr>
          <t xml:space="preserve">[Date Format: dd/MM/yyyy]Please double click to show the popup
</t>
        </r>
      </text>
    </comment>
    <comment ref="Z105" authorId="1" shapeId="0">
      <text>
        <r>
          <rPr>
            <b/>
            <sz val="9"/>
            <color indexed="81"/>
            <rFont val="Tahoma"/>
            <family val="2"/>
          </rPr>
          <t xml:space="preserve">[Date Format: dd/MM/yyyy]Please double click to show the popup
</t>
        </r>
      </text>
    </comment>
    <comment ref="AA105" authorId="1" shapeId="0">
      <text>
        <r>
          <rPr>
            <b/>
            <sz val="9"/>
            <color indexed="81"/>
            <rFont val="Tahoma"/>
            <family val="2"/>
          </rPr>
          <t xml:space="preserve">[Date Format: dd/MM/yyyy]Please double click to show the popup
</t>
        </r>
      </text>
    </comment>
    <comment ref="AB105" authorId="1" shapeId="0">
      <text>
        <r>
          <rPr>
            <b/>
            <sz val="9"/>
            <color indexed="81"/>
            <rFont val="Tahoma"/>
            <family val="2"/>
          </rPr>
          <t xml:space="preserve">[Date Format: dd/MM/yyyy]Please double click to show the popup
</t>
        </r>
      </text>
    </comment>
    <comment ref="AC105" authorId="1" shapeId="0">
      <text>
        <r>
          <rPr>
            <b/>
            <sz val="9"/>
            <color indexed="81"/>
            <rFont val="Tahoma"/>
            <family val="2"/>
          </rPr>
          <t xml:space="preserve">[Date Format: dd/MM/yyyy]Please double click to show the popup
</t>
        </r>
      </text>
    </comment>
    <comment ref="AD105" authorId="1" shapeId="0">
      <text>
        <r>
          <rPr>
            <b/>
            <sz val="9"/>
            <color indexed="81"/>
            <rFont val="Tahoma"/>
            <family val="2"/>
          </rPr>
          <t xml:space="preserve">[Date Format: dd/MM/yyyy]Please double click to show the popup
</t>
        </r>
      </text>
    </comment>
    <comment ref="AE105" authorId="0" shapeId="0">
      <text>
        <r>
          <rPr>
            <b/>
            <sz val="9"/>
            <color indexed="81"/>
            <rFont val="Tahoma"/>
            <family val="2"/>
          </rPr>
          <t xml:space="preserve">[Date Format: dd/MM/yyyy]Please double click to show the popup
</t>
        </r>
        <r>
          <rPr>
            <sz val="9"/>
            <color indexed="81"/>
            <rFont val="Tahoma"/>
            <family val="2"/>
          </rPr>
          <t xml:space="preserve">
</t>
        </r>
      </text>
    </comment>
    <comment ref="AF105" authorId="0" shapeId="0">
      <text>
        <r>
          <rPr>
            <b/>
            <sz val="9"/>
            <color indexed="81"/>
            <rFont val="Tahoma"/>
            <family val="2"/>
          </rPr>
          <t xml:space="preserve">[Date Format: dd/MM/yyyy]Please double click to show the popup
</t>
        </r>
      </text>
    </comment>
    <comment ref="AG105" authorId="0" shapeId="0">
      <text>
        <r>
          <rPr>
            <b/>
            <sz val="9"/>
            <color indexed="81"/>
            <rFont val="Tahoma"/>
            <family val="2"/>
          </rPr>
          <t xml:space="preserve">[Date Format: dd/MM/yyyy]Please double click to show the popup
</t>
        </r>
      </text>
    </comment>
    <comment ref="AH105" authorId="0" shapeId="0">
      <text>
        <r>
          <rPr>
            <b/>
            <sz val="9"/>
            <color indexed="81"/>
            <rFont val="Tahoma"/>
            <family val="2"/>
          </rPr>
          <t>[Date Format: dd/MM/yyyy]Please double click to show the popup</t>
        </r>
        <r>
          <rPr>
            <sz val="9"/>
            <color indexed="81"/>
            <rFont val="Tahoma"/>
            <family val="2"/>
          </rPr>
          <t xml:space="preserve">
</t>
        </r>
      </text>
    </comment>
    <comment ref="E106" authorId="0" shapeId="0">
      <text>
        <r>
          <rPr>
            <b/>
            <sz val="9"/>
            <color indexed="81"/>
            <rFont val="Tahoma"/>
            <family val="2"/>
          </rPr>
          <t>[Date Format: dd/MM/yyyy]Please double click to show the popup</t>
        </r>
      </text>
    </comment>
    <comment ref="F106" authorId="0" shapeId="0">
      <text>
        <r>
          <rPr>
            <b/>
            <sz val="9"/>
            <color indexed="81"/>
            <rFont val="Tahoma"/>
            <family val="2"/>
          </rPr>
          <t>[Date Format: dd/MM/yyyy]Please double click to show the popup</t>
        </r>
      </text>
    </comment>
    <comment ref="G106" authorId="1" shapeId="0">
      <text>
        <r>
          <rPr>
            <b/>
            <sz val="9"/>
            <color indexed="81"/>
            <rFont val="Tahoma"/>
            <family val="2"/>
          </rPr>
          <t xml:space="preserve">[Date Format: dd/MM/yyyy]Please double click to show the popup
</t>
        </r>
      </text>
    </comment>
    <comment ref="H106" authorId="1" shapeId="0">
      <text>
        <r>
          <rPr>
            <b/>
            <sz val="9"/>
            <color indexed="81"/>
            <rFont val="Tahoma"/>
            <family val="2"/>
          </rPr>
          <t xml:space="preserve">[Date Format: dd/MM/yyyy]Please double click to show the popup
</t>
        </r>
      </text>
    </comment>
    <comment ref="I106" authorId="1" shapeId="0">
      <text>
        <r>
          <rPr>
            <b/>
            <sz val="9"/>
            <color indexed="81"/>
            <rFont val="Tahoma"/>
            <family val="2"/>
          </rPr>
          <t xml:space="preserve">[Date Format: dd/MM/yyyy]Please double click to show the popup
</t>
        </r>
      </text>
    </comment>
    <comment ref="J106" authorId="1" shapeId="0">
      <text>
        <r>
          <rPr>
            <b/>
            <sz val="9"/>
            <color indexed="81"/>
            <rFont val="Tahoma"/>
            <family val="2"/>
          </rPr>
          <t xml:space="preserve">[Date Format: dd/MM/yyyy]Please double click to show the popup
</t>
        </r>
      </text>
    </comment>
    <comment ref="L106" authorId="0" shapeId="0">
      <text>
        <r>
          <rPr>
            <b/>
            <sz val="9"/>
            <color indexed="81"/>
            <rFont val="Tahoma"/>
            <family val="2"/>
          </rPr>
          <t>[Date Format: dd/MM/yyyy]Please double click to show the popup</t>
        </r>
      </text>
    </comment>
    <comment ref="M106" authorId="1" shapeId="0">
      <text>
        <r>
          <rPr>
            <b/>
            <sz val="9"/>
            <color indexed="81"/>
            <rFont val="Tahoma"/>
            <family val="2"/>
          </rPr>
          <t xml:space="preserve">[Date Format: dd/MM/yyyy]Please double click to show the popup
</t>
        </r>
      </text>
    </comment>
    <comment ref="N106" authorId="1" shapeId="0">
      <text>
        <r>
          <rPr>
            <b/>
            <sz val="9"/>
            <color indexed="81"/>
            <rFont val="Tahoma"/>
            <family val="2"/>
          </rPr>
          <t xml:space="preserve">[Date Format: dd/MM/yyyy]Please double click to show the popup
</t>
        </r>
      </text>
    </comment>
    <comment ref="O106" authorId="1" shapeId="0">
      <text>
        <r>
          <rPr>
            <b/>
            <sz val="9"/>
            <color indexed="81"/>
            <rFont val="Tahoma"/>
            <family val="2"/>
          </rPr>
          <t xml:space="preserve">[Date Format: dd/MM/yyyy]Please double click to show the popup
</t>
        </r>
      </text>
    </comment>
    <comment ref="P106" authorId="1" shapeId="0">
      <text>
        <r>
          <rPr>
            <b/>
            <sz val="9"/>
            <color indexed="81"/>
            <rFont val="Tahoma"/>
            <family val="2"/>
          </rPr>
          <t xml:space="preserve">[Date Format: dd/MM/yyyy]Please double click to show the popup
</t>
        </r>
      </text>
    </comment>
    <comment ref="Q106" authorId="1" shapeId="0">
      <text>
        <r>
          <rPr>
            <b/>
            <sz val="9"/>
            <color indexed="81"/>
            <rFont val="Tahoma"/>
            <family val="2"/>
          </rPr>
          <t xml:space="preserve">[Date Format: dd/MM/yyyy]Please double click to show the popup
</t>
        </r>
      </text>
    </comment>
    <comment ref="R106" authorId="1" shapeId="0">
      <text>
        <r>
          <rPr>
            <b/>
            <sz val="9"/>
            <color indexed="81"/>
            <rFont val="Tahoma"/>
            <family val="2"/>
          </rPr>
          <t xml:space="preserve">[Date Format: dd/MM/yyyy]Please double click to show the popup
</t>
        </r>
      </text>
    </comment>
    <comment ref="S106" authorId="1" shapeId="0">
      <text>
        <r>
          <rPr>
            <b/>
            <sz val="9"/>
            <color indexed="81"/>
            <rFont val="Tahoma"/>
            <family val="2"/>
          </rPr>
          <t xml:space="preserve">[Date Format: dd/MM/yyyy]Please double click to show the popup
</t>
        </r>
      </text>
    </comment>
    <comment ref="T106" authorId="1" shapeId="0">
      <text>
        <r>
          <rPr>
            <b/>
            <sz val="9"/>
            <color indexed="81"/>
            <rFont val="Tahoma"/>
            <family val="2"/>
          </rPr>
          <t xml:space="preserve">[Date Format: dd/MM/yyyy]Please double click to show the popup
</t>
        </r>
      </text>
    </comment>
    <comment ref="U106" authorId="1" shapeId="0">
      <text>
        <r>
          <rPr>
            <b/>
            <sz val="9"/>
            <color indexed="81"/>
            <rFont val="Tahoma"/>
            <family val="2"/>
          </rPr>
          <t xml:space="preserve">[Date Format: dd/MM/yyyy]Please double click to show the popup
</t>
        </r>
      </text>
    </comment>
    <comment ref="V106" authorId="1" shapeId="0">
      <text>
        <r>
          <rPr>
            <b/>
            <sz val="9"/>
            <color indexed="81"/>
            <rFont val="Tahoma"/>
            <family val="2"/>
          </rPr>
          <t xml:space="preserve">[Date Format: dd/MM/yyyy]Please double click to show the popup
</t>
        </r>
      </text>
    </comment>
    <comment ref="W106" authorId="1" shapeId="0">
      <text>
        <r>
          <rPr>
            <b/>
            <sz val="9"/>
            <color indexed="81"/>
            <rFont val="Tahoma"/>
            <family val="2"/>
          </rPr>
          <t xml:space="preserve">[Date Format: dd/MM/yyyy]Please double click to show the popup
</t>
        </r>
      </text>
    </comment>
    <comment ref="X106" authorId="1" shapeId="0">
      <text>
        <r>
          <rPr>
            <b/>
            <sz val="9"/>
            <color indexed="81"/>
            <rFont val="Tahoma"/>
            <family val="2"/>
          </rPr>
          <t xml:space="preserve">[Date Format: dd/MM/yyyy]Please double click to show the popup
</t>
        </r>
      </text>
    </comment>
    <comment ref="Y106" authorId="1" shapeId="0">
      <text>
        <r>
          <rPr>
            <b/>
            <sz val="9"/>
            <color indexed="81"/>
            <rFont val="Tahoma"/>
            <family val="2"/>
          </rPr>
          <t xml:space="preserve">[Date Format: dd/MM/yyyy]Please double click to show the popup
</t>
        </r>
      </text>
    </comment>
    <comment ref="Z106" authorId="1" shapeId="0">
      <text>
        <r>
          <rPr>
            <b/>
            <sz val="9"/>
            <color indexed="81"/>
            <rFont val="Tahoma"/>
            <family val="2"/>
          </rPr>
          <t xml:space="preserve">[Date Format: dd/MM/yyyy]Please double click to show the popup
</t>
        </r>
      </text>
    </comment>
    <comment ref="AA106" authorId="1" shapeId="0">
      <text>
        <r>
          <rPr>
            <b/>
            <sz val="9"/>
            <color indexed="81"/>
            <rFont val="Tahoma"/>
            <family val="2"/>
          </rPr>
          <t xml:space="preserve">[Date Format: dd/MM/yyyy]Please double click to show the popup
</t>
        </r>
      </text>
    </comment>
    <comment ref="AB106" authorId="1" shapeId="0">
      <text>
        <r>
          <rPr>
            <b/>
            <sz val="9"/>
            <color indexed="81"/>
            <rFont val="Tahoma"/>
            <family val="2"/>
          </rPr>
          <t xml:space="preserve">[Date Format: dd/MM/yyyy]Please double click to show the popup
</t>
        </r>
      </text>
    </comment>
    <comment ref="AC106" authorId="1" shapeId="0">
      <text>
        <r>
          <rPr>
            <b/>
            <sz val="9"/>
            <color indexed="81"/>
            <rFont val="Tahoma"/>
            <family val="2"/>
          </rPr>
          <t xml:space="preserve">[Date Format: dd/MM/yyyy]Please double click to show the popup
</t>
        </r>
      </text>
    </comment>
    <comment ref="AD106" authorId="1" shapeId="0">
      <text>
        <r>
          <rPr>
            <b/>
            <sz val="9"/>
            <color indexed="81"/>
            <rFont val="Tahoma"/>
            <family val="2"/>
          </rPr>
          <t xml:space="preserve">[Date Format: dd/MM/yyyy]Please double click to show the popup
</t>
        </r>
      </text>
    </comment>
    <comment ref="AE106" authorId="0" shapeId="0">
      <text>
        <r>
          <rPr>
            <b/>
            <sz val="9"/>
            <color indexed="81"/>
            <rFont val="Tahoma"/>
            <family val="2"/>
          </rPr>
          <t xml:space="preserve">[Date Format: dd/MM/yyyy]Please double click to show the popup
</t>
        </r>
      </text>
    </comment>
    <comment ref="AF106" authorId="0" shapeId="0">
      <text>
        <r>
          <rPr>
            <b/>
            <sz val="9"/>
            <color indexed="81"/>
            <rFont val="Tahoma"/>
            <family val="2"/>
          </rPr>
          <t xml:space="preserve">[Date Format: dd/MM/yyyy]Please double click to show the popup
</t>
        </r>
        <r>
          <rPr>
            <sz val="9"/>
            <color indexed="81"/>
            <rFont val="Tahoma"/>
            <family val="2"/>
          </rPr>
          <t xml:space="preserve">
</t>
        </r>
      </text>
    </comment>
    <comment ref="AG106" authorId="0" shapeId="0">
      <text>
        <r>
          <rPr>
            <b/>
            <sz val="9"/>
            <color indexed="81"/>
            <rFont val="Tahoma"/>
            <family val="2"/>
          </rPr>
          <t>[Date Format: dd/MM/yyyy]Please double click to show the popup</t>
        </r>
        <r>
          <rPr>
            <sz val="9"/>
            <color indexed="81"/>
            <rFont val="Tahoma"/>
            <family val="2"/>
          </rPr>
          <t xml:space="preserve">
</t>
        </r>
      </text>
    </comment>
    <comment ref="AH106" authorId="0" shapeId="0">
      <text>
        <r>
          <rPr>
            <b/>
            <sz val="9"/>
            <color indexed="81"/>
            <rFont val="Tahoma"/>
            <family val="2"/>
          </rPr>
          <t>[Date Format: dd/MM/yyyy]Please double click to show the popup</t>
        </r>
        <r>
          <rPr>
            <sz val="9"/>
            <color indexed="81"/>
            <rFont val="Tahoma"/>
            <family val="2"/>
          </rPr>
          <t xml:space="preserve">
</t>
        </r>
      </text>
    </comment>
  </commentList>
</comments>
</file>

<file path=xl/comments13.xml><?xml version="1.0" encoding="utf-8"?>
<comments xmlns="http://schemas.openxmlformats.org/spreadsheetml/2006/main">
  <authors>
    <author>arun patel</author>
  </authors>
  <commentList>
    <comment ref="E104" authorId="0" shapeId="0">
      <text>
        <r>
          <rPr>
            <b/>
            <sz val="9"/>
            <color indexed="81"/>
            <rFont val="Tahoma"/>
            <family val="2"/>
          </rPr>
          <t xml:space="preserve">[Date Format: dd/MM/yyyy]Please double click to show the popup
</t>
        </r>
      </text>
    </comment>
    <comment ref="F104" authorId="0" shapeId="0">
      <text>
        <r>
          <rPr>
            <b/>
            <sz val="9"/>
            <color indexed="81"/>
            <rFont val="Tahoma"/>
            <family val="2"/>
          </rPr>
          <t xml:space="preserve">[Date Format: dd/MM/yyyy]Please double click to show the popup
</t>
        </r>
      </text>
    </comment>
    <comment ref="G104" authorId="0" shapeId="0">
      <text>
        <r>
          <rPr>
            <b/>
            <sz val="9"/>
            <color indexed="81"/>
            <rFont val="Tahoma"/>
            <family val="2"/>
          </rPr>
          <t xml:space="preserve">[Date Format: dd/MM/yyyy]Please double click to show the popup
</t>
        </r>
      </text>
    </comment>
    <comment ref="H104" authorId="0" shapeId="0">
      <text>
        <r>
          <rPr>
            <b/>
            <sz val="9"/>
            <color indexed="81"/>
            <rFont val="Tahoma"/>
            <family val="2"/>
          </rPr>
          <t xml:space="preserve">[Date Format: dd/MM/yyyy]Please double click to show the popup
</t>
        </r>
      </text>
    </comment>
    <comment ref="I104" authorId="0" shapeId="0">
      <text>
        <r>
          <rPr>
            <b/>
            <sz val="9"/>
            <color indexed="81"/>
            <rFont val="Tahoma"/>
            <family val="2"/>
          </rPr>
          <t xml:space="preserve">[Date Format: dd/MM/yyyy]Please double click to show the popup
</t>
        </r>
      </text>
    </comment>
    <comment ref="J104" authorId="0" shapeId="0">
      <text>
        <r>
          <rPr>
            <b/>
            <sz val="9"/>
            <color indexed="81"/>
            <rFont val="Tahoma"/>
            <family val="2"/>
          </rPr>
          <t xml:space="preserve">[Date Format: dd/MM/yyyy]Please double click to show the popup
</t>
        </r>
      </text>
    </comment>
    <comment ref="K104" authorId="0" shapeId="0">
      <text>
        <r>
          <rPr>
            <b/>
            <sz val="9"/>
            <color indexed="81"/>
            <rFont val="Tahoma"/>
            <family val="2"/>
          </rPr>
          <t xml:space="preserve">[Date Format: dd/MM/yyyy]Please double click to show the popup
</t>
        </r>
      </text>
    </comment>
    <comment ref="L104" authorId="0" shapeId="0">
      <text>
        <r>
          <rPr>
            <b/>
            <sz val="9"/>
            <color indexed="81"/>
            <rFont val="Tahoma"/>
            <family val="2"/>
          </rPr>
          <t xml:space="preserve">[Date Format: dd/MM/yyyy]Please double click to show the popup
</t>
        </r>
      </text>
    </comment>
    <comment ref="M104" authorId="0" shapeId="0">
      <text>
        <r>
          <rPr>
            <b/>
            <sz val="9"/>
            <color indexed="81"/>
            <rFont val="Tahoma"/>
            <family val="2"/>
          </rPr>
          <t xml:space="preserve">[Date Format: dd/MM/yyyy]Please double click to show the popup
</t>
        </r>
      </text>
    </comment>
    <comment ref="N104" authorId="0" shapeId="0">
      <text>
        <r>
          <rPr>
            <b/>
            <sz val="9"/>
            <color indexed="81"/>
            <rFont val="Tahoma"/>
            <family val="2"/>
          </rPr>
          <t xml:space="preserve">[Date Format: dd/MM/yyyy]Please double click to show the popup
</t>
        </r>
      </text>
    </comment>
    <comment ref="E105" authorId="0" shapeId="0">
      <text>
        <r>
          <rPr>
            <b/>
            <sz val="9"/>
            <color indexed="81"/>
            <rFont val="Tahoma"/>
            <family val="2"/>
          </rPr>
          <t xml:space="preserve">[Date Format: dd/MM/yyyy]Please double click to show the popup
</t>
        </r>
      </text>
    </comment>
    <comment ref="F105" authorId="0" shapeId="0">
      <text>
        <r>
          <rPr>
            <b/>
            <sz val="9"/>
            <color indexed="81"/>
            <rFont val="Tahoma"/>
            <family val="2"/>
          </rPr>
          <t xml:space="preserve">[Date Format: dd/MM/yyyy]Please double click to show the popup
</t>
        </r>
      </text>
    </comment>
    <comment ref="G105" authorId="0" shapeId="0">
      <text>
        <r>
          <rPr>
            <b/>
            <sz val="9"/>
            <color indexed="81"/>
            <rFont val="Tahoma"/>
            <family val="2"/>
          </rPr>
          <t xml:space="preserve">[Date Format: dd/MM/yyyy]Please double click to show the popup
</t>
        </r>
      </text>
    </comment>
    <comment ref="H105" authorId="0" shapeId="0">
      <text>
        <r>
          <rPr>
            <b/>
            <sz val="9"/>
            <color indexed="81"/>
            <rFont val="Tahoma"/>
            <family val="2"/>
          </rPr>
          <t xml:space="preserve">[Date Format: dd/MM/yyyy]Please double click to show the popup
</t>
        </r>
      </text>
    </comment>
    <comment ref="I105" authorId="0" shapeId="0">
      <text>
        <r>
          <rPr>
            <b/>
            <sz val="9"/>
            <color indexed="81"/>
            <rFont val="Tahoma"/>
            <family val="2"/>
          </rPr>
          <t xml:space="preserve">[Date Format: dd/MM/yyyy]Please double click to show the popup
</t>
        </r>
      </text>
    </comment>
    <comment ref="J105" authorId="0" shapeId="0">
      <text>
        <r>
          <rPr>
            <b/>
            <sz val="9"/>
            <color indexed="81"/>
            <rFont val="Tahoma"/>
            <family val="2"/>
          </rPr>
          <t xml:space="preserve">[Date Format: dd/MM/yyyy]Please double click to show the popup
</t>
        </r>
      </text>
    </comment>
    <comment ref="K105" authorId="0" shapeId="0">
      <text>
        <r>
          <rPr>
            <b/>
            <sz val="9"/>
            <color indexed="81"/>
            <rFont val="Tahoma"/>
            <family val="2"/>
          </rPr>
          <t xml:space="preserve">[Date Format: dd/MM/yyyy]Please double click to show the popup
</t>
        </r>
      </text>
    </comment>
    <comment ref="L105" authorId="0" shapeId="0">
      <text>
        <r>
          <rPr>
            <b/>
            <sz val="9"/>
            <color indexed="81"/>
            <rFont val="Tahoma"/>
            <family val="2"/>
          </rPr>
          <t xml:space="preserve">[Date Format: dd/MM/yyyy]Please double click to show the popup
</t>
        </r>
      </text>
    </comment>
    <comment ref="M105" authorId="0" shapeId="0">
      <text>
        <r>
          <rPr>
            <b/>
            <sz val="9"/>
            <color indexed="81"/>
            <rFont val="Tahoma"/>
            <family val="2"/>
          </rPr>
          <t xml:space="preserve">[Date Format: dd/MM/yyyy]Please double click to show the popup
</t>
        </r>
      </text>
    </comment>
    <comment ref="N105" authorId="0" shapeId="0">
      <text>
        <r>
          <rPr>
            <b/>
            <sz val="9"/>
            <color indexed="81"/>
            <rFont val="Tahoma"/>
            <family val="2"/>
          </rPr>
          <t xml:space="preserve">[Date Format: dd/MM/yyyy]Please double click to show the popup
</t>
        </r>
      </text>
    </comment>
    <comment ref="E127" authorId="0" shapeId="0">
      <text>
        <r>
          <rPr>
            <b/>
            <sz val="9"/>
            <color indexed="81"/>
            <rFont val="Tahoma"/>
            <family val="2"/>
          </rPr>
          <t xml:space="preserve">[Date Format: dd/MM/yyyy]Please double click to show the popup
</t>
        </r>
      </text>
    </comment>
    <comment ref="F127" authorId="0" shapeId="0">
      <text>
        <r>
          <rPr>
            <b/>
            <sz val="9"/>
            <color indexed="81"/>
            <rFont val="Tahoma"/>
            <family val="2"/>
          </rPr>
          <t xml:space="preserve">[Date Format: dd/MM/yyyy]Please double click to show the popup
</t>
        </r>
      </text>
    </comment>
    <comment ref="G127" authorId="0" shapeId="0">
      <text>
        <r>
          <rPr>
            <b/>
            <sz val="9"/>
            <color indexed="81"/>
            <rFont val="Tahoma"/>
            <family val="2"/>
          </rPr>
          <t xml:space="preserve">[Date Format: dd/MM/yyyy]Please double click to show the popup
</t>
        </r>
      </text>
    </comment>
    <comment ref="H127" authorId="0" shapeId="0">
      <text>
        <r>
          <rPr>
            <b/>
            <sz val="9"/>
            <color indexed="81"/>
            <rFont val="Tahoma"/>
            <family val="2"/>
          </rPr>
          <t xml:space="preserve">[Date Format: dd/MM/yyyy]Please double click to show the popup
</t>
        </r>
      </text>
    </comment>
    <comment ref="I127" authorId="0" shapeId="0">
      <text>
        <r>
          <rPr>
            <b/>
            <sz val="9"/>
            <color indexed="81"/>
            <rFont val="Tahoma"/>
            <family val="2"/>
          </rPr>
          <t xml:space="preserve">[Date Format: dd/MM/yyyy]Please double click to show the popup
</t>
        </r>
      </text>
    </comment>
    <comment ref="J127" authorId="0" shapeId="0">
      <text>
        <r>
          <rPr>
            <b/>
            <sz val="9"/>
            <color indexed="81"/>
            <rFont val="Tahoma"/>
            <family val="2"/>
          </rPr>
          <t xml:space="preserve">[Date Format: dd/MM/yyyy]Please double click to show the popup
</t>
        </r>
      </text>
    </comment>
    <comment ref="K127" authorId="0" shapeId="0">
      <text>
        <r>
          <rPr>
            <b/>
            <sz val="9"/>
            <color indexed="81"/>
            <rFont val="Tahoma"/>
            <family val="2"/>
          </rPr>
          <t xml:space="preserve">[Date Format: dd/MM/yyyy]Please double click to show the popup
</t>
        </r>
      </text>
    </comment>
    <comment ref="L127" authorId="0" shapeId="0">
      <text>
        <r>
          <rPr>
            <b/>
            <sz val="9"/>
            <color indexed="81"/>
            <rFont val="Tahoma"/>
            <family val="2"/>
          </rPr>
          <t xml:space="preserve">[Date Format: dd/MM/yyyy]Please double click to show the popup
</t>
        </r>
      </text>
    </comment>
    <comment ref="M127" authorId="0" shapeId="0">
      <text>
        <r>
          <rPr>
            <b/>
            <sz val="9"/>
            <color indexed="81"/>
            <rFont val="Tahoma"/>
            <family val="2"/>
          </rPr>
          <t xml:space="preserve">[Date Format: dd/MM/yyyy]Please double click to show the popup
</t>
        </r>
      </text>
    </comment>
    <comment ref="N127" authorId="0" shapeId="0">
      <text>
        <r>
          <rPr>
            <b/>
            <sz val="9"/>
            <color indexed="81"/>
            <rFont val="Tahoma"/>
            <family val="2"/>
          </rPr>
          <t xml:space="preserve">[Date Format: dd/MM/yyyy]Please double click to show the popup
</t>
        </r>
      </text>
    </comment>
    <comment ref="E128" authorId="0" shapeId="0">
      <text>
        <r>
          <rPr>
            <b/>
            <sz val="9"/>
            <color indexed="81"/>
            <rFont val="Tahoma"/>
            <family val="2"/>
          </rPr>
          <t xml:space="preserve">[Date Format: dd/MM/yyyy]Please double click to show the popup
</t>
        </r>
      </text>
    </comment>
    <comment ref="F128" authorId="0" shapeId="0">
      <text>
        <r>
          <rPr>
            <b/>
            <sz val="9"/>
            <color indexed="81"/>
            <rFont val="Tahoma"/>
            <family val="2"/>
          </rPr>
          <t xml:space="preserve">[Date Format: dd/MM/yyyy]Please double click to show the popup
</t>
        </r>
      </text>
    </comment>
    <comment ref="G128" authorId="0" shapeId="0">
      <text>
        <r>
          <rPr>
            <b/>
            <sz val="9"/>
            <color indexed="81"/>
            <rFont val="Tahoma"/>
            <family val="2"/>
          </rPr>
          <t xml:space="preserve">[Date Format: dd/MM/yyyy]Please double click to show the popup
</t>
        </r>
      </text>
    </comment>
    <comment ref="H128" authorId="0" shapeId="0">
      <text>
        <r>
          <rPr>
            <b/>
            <sz val="9"/>
            <color indexed="81"/>
            <rFont val="Tahoma"/>
            <family val="2"/>
          </rPr>
          <t xml:space="preserve">[Date Format: dd/MM/yyyy]Please double click to show the popup
</t>
        </r>
      </text>
    </comment>
    <comment ref="I128" authorId="0" shapeId="0">
      <text>
        <r>
          <rPr>
            <b/>
            <sz val="9"/>
            <color indexed="81"/>
            <rFont val="Tahoma"/>
            <family val="2"/>
          </rPr>
          <t xml:space="preserve">[Date Format: dd/MM/yyyy]Please double click to show the popup
</t>
        </r>
      </text>
    </comment>
    <comment ref="J128" authorId="0" shapeId="0">
      <text>
        <r>
          <rPr>
            <b/>
            <sz val="9"/>
            <color indexed="81"/>
            <rFont val="Tahoma"/>
            <family val="2"/>
          </rPr>
          <t xml:space="preserve">[Date Format: dd/MM/yyyy]Please double click to show the popup
</t>
        </r>
      </text>
    </comment>
    <comment ref="K128" authorId="0" shapeId="0">
      <text>
        <r>
          <rPr>
            <b/>
            <sz val="9"/>
            <color indexed="81"/>
            <rFont val="Tahoma"/>
            <family val="2"/>
          </rPr>
          <t xml:space="preserve">[Date Format: dd/MM/yyyy]Please double click to show the popup
</t>
        </r>
      </text>
    </comment>
    <comment ref="L128" authorId="0" shapeId="0">
      <text>
        <r>
          <rPr>
            <b/>
            <sz val="9"/>
            <color indexed="81"/>
            <rFont val="Tahoma"/>
            <family val="2"/>
          </rPr>
          <t xml:space="preserve">[Date Format: dd/MM/yyyy]Please double click to show the popup
</t>
        </r>
      </text>
    </comment>
    <comment ref="M128" authorId="0" shapeId="0">
      <text>
        <r>
          <rPr>
            <b/>
            <sz val="9"/>
            <color indexed="81"/>
            <rFont val="Tahoma"/>
            <family val="2"/>
          </rPr>
          <t xml:space="preserve">[Date Format: dd/MM/yyyy]Please double click to show the popup
</t>
        </r>
      </text>
    </comment>
    <comment ref="N128" authorId="0" shapeId="0">
      <text>
        <r>
          <rPr>
            <b/>
            <sz val="9"/>
            <color indexed="81"/>
            <rFont val="Tahoma"/>
            <family val="2"/>
          </rPr>
          <t xml:space="preserve">[Date Format: dd/MM/yyyy]Please double click to show the popup
</t>
        </r>
      </text>
    </comment>
    <comment ref="E139" authorId="0" shapeId="0">
      <text>
        <r>
          <rPr>
            <b/>
            <sz val="9"/>
            <color indexed="81"/>
            <rFont val="Tahoma"/>
            <family val="2"/>
          </rPr>
          <t xml:space="preserve">[Date Format: dd/MM/yyyy]Please double click to show the popup
</t>
        </r>
      </text>
    </comment>
    <comment ref="F139" authorId="0" shapeId="0">
      <text>
        <r>
          <rPr>
            <b/>
            <sz val="9"/>
            <color indexed="81"/>
            <rFont val="Tahoma"/>
            <family val="2"/>
          </rPr>
          <t xml:space="preserve">[Date Format: dd/MM/yyyy]Please double click to show the popup
</t>
        </r>
      </text>
    </comment>
    <comment ref="G139" authorId="0" shapeId="0">
      <text>
        <r>
          <rPr>
            <b/>
            <sz val="9"/>
            <color indexed="81"/>
            <rFont val="Tahoma"/>
            <family val="2"/>
          </rPr>
          <t xml:space="preserve">[Date Format: dd/MM/yyyy]Please double click to show the popup
</t>
        </r>
      </text>
    </comment>
    <comment ref="H139" authorId="0" shapeId="0">
      <text>
        <r>
          <rPr>
            <b/>
            <sz val="9"/>
            <color indexed="81"/>
            <rFont val="Tahoma"/>
            <family val="2"/>
          </rPr>
          <t xml:space="preserve">[Date Format: dd/MM/yyyy]Please double click to show the popup
</t>
        </r>
      </text>
    </comment>
    <comment ref="I139" authorId="0" shapeId="0">
      <text>
        <r>
          <rPr>
            <b/>
            <sz val="9"/>
            <color indexed="81"/>
            <rFont val="Tahoma"/>
            <family val="2"/>
          </rPr>
          <t xml:space="preserve">[Date Format: dd/MM/yyyy]Please double click to show the popup
</t>
        </r>
      </text>
    </comment>
    <comment ref="J139" authorId="0" shapeId="0">
      <text>
        <r>
          <rPr>
            <b/>
            <sz val="9"/>
            <color indexed="81"/>
            <rFont val="Tahoma"/>
            <family val="2"/>
          </rPr>
          <t xml:space="preserve">[Date Format: dd/MM/yyyy]Please double click to show the popup
</t>
        </r>
      </text>
    </comment>
    <comment ref="K139" authorId="0" shapeId="0">
      <text>
        <r>
          <rPr>
            <b/>
            <sz val="9"/>
            <color indexed="81"/>
            <rFont val="Tahoma"/>
            <family val="2"/>
          </rPr>
          <t xml:space="preserve">[Date Format: dd/MM/yyyy]Please double click to show the popup
</t>
        </r>
      </text>
    </comment>
    <comment ref="L139" authorId="0" shapeId="0">
      <text>
        <r>
          <rPr>
            <b/>
            <sz val="9"/>
            <color indexed="81"/>
            <rFont val="Tahoma"/>
            <family val="2"/>
          </rPr>
          <t xml:space="preserve">[Date Format: dd/MM/yyyy]Please double click to show the popup
</t>
        </r>
      </text>
    </comment>
    <comment ref="M139" authorId="0" shapeId="0">
      <text>
        <r>
          <rPr>
            <b/>
            <sz val="9"/>
            <color indexed="81"/>
            <rFont val="Tahoma"/>
            <family val="2"/>
          </rPr>
          <t xml:space="preserve">[Date Format: dd/MM/yyyy]Please double click to show the popup
</t>
        </r>
      </text>
    </comment>
    <comment ref="N139" authorId="0" shapeId="0">
      <text>
        <r>
          <rPr>
            <b/>
            <sz val="9"/>
            <color indexed="81"/>
            <rFont val="Tahoma"/>
            <family val="2"/>
          </rPr>
          <t xml:space="preserve">[Date Format: dd/MM/yyyy]Please double click to show the popup
</t>
        </r>
      </text>
    </comment>
    <comment ref="E140" authorId="0" shapeId="0">
      <text>
        <r>
          <rPr>
            <b/>
            <sz val="9"/>
            <color indexed="81"/>
            <rFont val="Tahoma"/>
            <family val="2"/>
          </rPr>
          <t xml:space="preserve">[Date Format: dd/MM/yyyy]Please double click to show the popup
</t>
        </r>
      </text>
    </comment>
    <comment ref="F140" authorId="0" shapeId="0">
      <text>
        <r>
          <rPr>
            <b/>
            <sz val="9"/>
            <color indexed="81"/>
            <rFont val="Tahoma"/>
            <family val="2"/>
          </rPr>
          <t xml:space="preserve">[Date Format: dd/MM/yyyy]Please double click to show the popup
</t>
        </r>
      </text>
    </comment>
    <comment ref="G140" authorId="0" shapeId="0">
      <text>
        <r>
          <rPr>
            <b/>
            <sz val="9"/>
            <color indexed="81"/>
            <rFont val="Tahoma"/>
            <family val="2"/>
          </rPr>
          <t xml:space="preserve">[Date Format: dd/MM/yyyy]Please double click to show the popup
</t>
        </r>
      </text>
    </comment>
    <comment ref="H140" authorId="0" shapeId="0">
      <text>
        <r>
          <rPr>
            <b/>
            <sz val="9"/>
            <color indexed="81"/>
            <rFont val="Tahoma"/>
            <family val="2"/>
          </rPr>
          <t xml:space="preserve">[Date Format: dd/MM/yyyy]Please double click to show the popup
</t>
        </r>
      </text>
    </comment>
    <comment ref="I140" authorId="0" shapeId="0">
      <text>
        <r>
          <rPr>
            <b/>
            <sz val="9"/>
            <color indexed="81"/>
            <rFont val="Tahoma"/>
            <family val="2"/>
          </rPr>
          <t xml:space="preserve">[Date Format: dd/MM/yyyy]Please double click to show the popup
</t>
        </r>
      </text>
    </comment>
    <comment ref="J140" authorId="0" shapeId="0">
      <text>
        <r>
          <rPr>
            <b/>
            <sz val="9"/>
            <color indexed="81"/>
            <rFont val="Tahoma"/>
            <family val="2"/>
          </rPr>
          <t xml:space="preserve">[Date Format: dd/MM/yyyy]Please double click to show the popup
</t>
        </r>
      </text>
    </comment>
    <comment ref="K140" authorId="0" shapeId="0">
      <text>
        <r>
          <rPr>
            <b/>
            <sz val="9"/>
            <color indexed="81"/>
            <rFont val="Tahoma"/>
            <family val="2"/>
          </rPr>
          <t xml:space="preserve">[Date Format: dd/MM/yyyy]Please double click to show the popup
</t>
        </r>
      </text>
    </comment>
    <comment ref="L140" authorId="0" shapeId="0">
      <text>
        <r>
          <rPr>
            <b/>
            <sz val="9"/>
            <color indexed="81"/>
            <rFont val="Tahoma"/>
            <family val="2"/>
          </rPr>
          <t xml:space="preserve">[Date Format: dd/MM/yyyy]Please double click to show the popup
</t>
        </r>
      </text>
    </comment>
    <comment ref="M140" authorId="0" shapeId="0">
      <text>
        <r>
          <rPr>
            <b/>
            <sz val="9"/>
            <color indexed="81"/>
            <rFont val="Tahoma"/>
            <family val="2"/>
          </rPr>
          <t xml:space="preserve">[Date Format: dd/MM/yyyy]Please double click to show the popup
</t>
        </r>
      </text>
    </comment>
    <comment ref="N140" authorId="0" shapeId="0">
      <text>
        <r>
          <rPr>
            <b/>
            <sz val="9"/>
            <color indexed="81"/>
            <rFont val="Tahoma"/>
            <family val="2"/>
          </rPr>
          <t xml:space="preserve">[Date Format: dd/MM/yyyy]Please double click to show the popup
</t>
        </r>
      </text>
    </comment>
    <comment ref="E152" authorId="0" shapeId="0">
      <text>
        <r>
          <rPr>
            <b/>
            <sz val="9"/>
            <color indexed="81"/>
            <rFont val="Tahoma"/>
            <family val="2"/>
          </rPr>
          <t xml:space="preserve">[Date Format: dd/MM/yyyy]Please double click to show the popup
</t>
        </r>
      </text>
    </comment>
    <comment ref="F152" authorId="0" shapeId="0">
      <text>
        <r>
          <rPr>
            <b/>
            <sz val="9"/>
            <color indexed="81"/>
            <rFont val="Tahoma"/>
            <family val="2"/>
          </rPr>
          <t xml:space="preserve">[Date Format: dd/MM/yyyy]Please double click to show the popup
</t>
        </r>
      </text>
    </comment>
    <comment ref="G152" authorId="0" shapeId="0">
      <text>
        <r>
          <rPr>
            <b/>
            <sz val="9"/>
            <color indexed="81"/>
            <rFont val="Tahoma"/>
            <family val="2"/>
          </rPr>
          <t xml:space="preserve">[Date Format: dd/MM/yyyy]Please double click to show the popup
</t>
        </r>
      </text>
    </comment>
    <comment ref="H152" authorId="0" shapeId="0">
      <text>
        <r>
          <rPr>
            <b/>
            <sz val="9"/>
            <color indexed="81"/>
            <rFont val="Tahoma"/>
            <family val="2"/>
          </rPr>
          <t xml:space="preserve">[Date Format: dd/MM/yyyy]Please double click to show the popup
</t>
        </r>
      </text>
    </comment>
    <comment ref="I152" authorId="0" shapeId="0">
      <text>
        <r>
          <rPr>
            <b/>
            <sz val="9"/>
            <color indexed="81"/>
            <rFont val="Tahoma"/>
            <family val="2"/>
          </rPr>
          <t xml:space="preserve">[Date Format: dd/MM/yyyy]Please double click to show the popup
</t>
        </r>
      </text>
    </comment>
    <comment ref="J152" authorId="0" shapeId="0">
      <text>
        <r>
          <rPr>
            <b/>
            <sz val="9"/>
            <color indexed="81"/>
            <rFont val="Tahoma"/>
            <family val="2"/>
          </rPr>
          <t xml:space="preserve">[Date Format: dd/MM/yyyy]Please double click to show the popup
</t>
        </r>
      </text>
    </comment>
    <comment ref="K152" authorId="0" shapeId="0">
      <text>
        <r>
          <rPr>
            <b/>
            <sz val="9"/>
            <color indexed="81"/>
            <rFont val="Tahoma"/>
            <family val="2"/>
          </rPr>
          <t xml:space="preserve">[Date Format: dd/MM/yyyy]Please double click to show the popup
</t>
        </r>
      </text>
    </comment>
    <comment ref="L152" authorId="0" shapeId="0">
      <text>
        <r>
          <rPr>
            <b/>
            <sz val="9"/>
            <color indexed="81"/>
            <rFont val="Tahoma"/>
            <family val="2"/>
          </rPr>
          <t xml:space="preserve">[Date Format: dd/MM/yyyy]Please double click to show the popup
</t>
        </r>
      </text>
    </comment>
    <comment ref="M152" authorId="0" shapeId="0">
      <text>
        <r>
          <rPr>
            <b/>
            <sz val="9"/>
            <color indexed="81"/>
            <rFont val="Tahoma"/>
            <family val="2"/>
          </rPr>
          <t xml:space="preserve">[Date Format: dd/MM/yyyy]Please double click to show the popup
</t>
        </r>
      </text>
    </comment>
    <comment ref="N152" authorId="0" shapeId="0">
      <text>
        <r>
          <rPr>
            <b/>
            <sz val="9"/>
            <color indexed="81"/>
            <rFont val="Tahoma"/>
            <family val="2"/>
          </rPr>
          <t xml:space="preserve">[Date Format: dd/MM/yyyy]Please double click to show the popup
</t>
        </r>
      </text>
    </comment>
    <comment ref="E153" authorId="0" shapeId="0">
      <text>
        <r>
          <rPr>
            <b/>
            <sz val="9"/>
            <color indexed="81"/>
            <rFont val="Tahoma"/>
            <family val="2"/>
          </rPr>
          <t xml:space="preserve">[Date Format: dd/MM/yyyy]Please double click to show the popup
</t>
        </r>
      </text>
    </comment>
    <comment ref="F153" authorId="0" shapeId="0">
      <text>
        <r>
          <rPr>
            <b/>
            <sz val="9"/>
            <color indexed="81"/>
            <rFont val="Tahoma"/>
            <family val="2"/>
          </rPr>
          <t xml:space="preserve">[Date Format: dd/MM/yyyy]Please double click to show the popup
</t>
        </r>
      </text>
    </comment>
    <comment ref="G153" authorId="0" shapeId="0">
      <text>
        <r>
          <rPr>
            <b/>
            <sz val="9"/>
            <color indexed="81"/>
            <rFont val="Tahoma"/>
            <family val="2"/>
          </rPr>
          <t xml:space="preserve">[Date Format: dd/MM/yyyy]Please double click to show the popup
</t>
        </r>
      </text>
    </comment>
    <comment ref="H153" authorId="0" shapeId="0">
      <text>
        <r>
          <rPr>
            <b/>
            <sz val="9"/>
            <color indexed="81"/>
            <rFont val="Tahoma"/>
            <family val="2"/>
          </rPr>
          <t xml:space="preserve">[Date Format: dd/MM/yyyy]Please double click to show the popup
</t>
        </r>
      </text>
    </comment>
    <comment ref="I153" authorId="0" shapeId="0">
      <text>
        <r>
          <rPr>
            <b/>
            <sz val="9"/>
            <color indexed="81"/>
            <rFont val="Tahoma"/>
            <family val="2"/>
          </rPr>
          <t xml:space="preserve">[Date Format: dd/MM/yyyy]Please double click to show the popup
</t>
        </r>
      </text>
    </comment>
    <comment ref="J153" authorId="0" shapeId="0">
      <text>
        <r>
          <rPr>
            <b/>
            <sz val="9"/>
            <color indexed="81"/>
            <rFont val="Tahoma"/>
            <family val="2"/>
          </rPr>
          <t xml:space="preserve">[Date Format: dd/MM/yyyy]Please double click to show the popup
</t>
        </r>
      </text>
    </comment>
    <comment ref="K153" authorId="0" shapeId="0">
      <text>
        <r>
          <rPr>
            <b/>
            <sz val="9"/>
            <color indexed="81"/>
            <rFont val="Tahoma"/>
            <family val="2"/>
          </rPr>
          <t xml:space="preserve">[Date Format: dd/MM/yyyy]Please double click to show the popup
</t>
        </r>
      </text>
    </comment>
    <comment ref="L153" authorId="0" shapeId="0">
      <text>
        <r>
          <rPr>
            <b/>
            <sz val="9"/>
            <color indexed="81"/>
            <rFont val="Tahoma"/>
            <family val="2"/>
          </rPr>
          <t xml:space="preserve">[Date Format: dd/MM/yyyy]Please double click to show the popup
</t>
        </r>
      </text>
    </comment>
    <comment ref="M153" authorId="0" shapeId="0">
      <text>
        <r>
          <rPr>
            <b/>
            <sz val="9"/>
            <color indexed="81"/>
            <rFont val="Tahoma"/>
            <family val="2"/>
          </rPr>
          <t xml:space="preserve">[Date Format: dd/MM/yyyy]Please double click to show the popup
</t>
        </r>
      </text>
    </comment>
    <comment ref="N153" authorId="0" shapeId="0">
      <text>
        <r>
          <rPr>
            <b/>
            <sz val="9"/>
            <color indexed="81"/>
            <rFont val="Tahoma"/>
            <family val="2"/>
          </rPr>
          <t xml:space="preserve">[Date Format: dd/MM/yyyy]Please double click to show the popup
</t>
        </r>
      </text>
    </comment>
    <comment ref="E164" authorId="0" shapeId="0">
      <text>
        <r>
          <rPr>
            <b/>
            <sz val="9"/>
            <color indexed="81"/>
            <rFont val="Tahoma"/>
            <family val="2"/>
          </rPr>
          <t xml:space="preserve">[Date Format: dd/MM/yyyy]Please double click to show the popup
</t>
        </r>
      </text>
    </comment>
    <comment ref="F164" authorId="0" shapeId="0">
      <text>
        <r>
          <rPr>
            <b/>
            <sz val="9"/>
            <color indexed="81"/>
            <rFont val="Tahoma"/>
            <family val="2"/>
          </rPr>
          <t xml:space="preserve">[Date Format: dd/MM/yyyy]Please double click to show the popup
</t>
        </r>
      </text>
    </comment>
    <comment ref="G164" authorId="0" shapeId="0">
      <text>
        <r>
          <rPr>
            <b/>
            <sz val="9"/>
            <color indexed="81"/>
            <rFont val="Tahoma"/>
            <family val="2"/>
          </rPr>
          <t xml:space="preserve">[Date Format: dd/MM/yyyy]Please double click to show the popup
</t>
        </r>
      </text>
    </comment>
    <comment ref="H164" authorId="0" shapeId="0">
      <text>
        <r>
          <rPr>
            <b/>
            <sz val="9"/>
            <color indexed="81"/>
            <rFont val="Tahoma"/>
            <family val="2"/>
          </rPr>
          <t xml:space="preserve">[Date Format: dd/MM/yyyy]Please double click to show the popup
</t>
        </r>
      </text>
    </comment>
    <comment ref="I164" authorId="0" shapeId="0">
      <text>
        <r>
          <rPr>
            <b/>
            <sz val="9"/>
            <color indexed="81"/>
            <rFont val="Tahoma"/>
            <family val="2"/>
          </rPr>
          <t xml:space="preserve">[Date Format: dd/MM/yyyy]Please double click to show the popup
</t>
        </r>
      </text>
    </comment>
    <comment ref="J164" authorId="0" shapeId="0">
      <text>
        <r>
          <rPr>
            <b/>
            <sz val="9"/>
            <color indexed="81"/>
            <rFont val="Tahoma"/>
            <family val="2"/>
          </rPr>
          <t xml:space="preserve">[Date Format: dd/MM/yyyy]Please double click to show the popup
</t>
        </r>
      </text>
    </comment>
    <comment ref="K164" authorId="0" shapeId="0">
      <text>
        <r>
          <rPr>
            <b/>
            <sz val="9"/>
            <color indexed="81"/>
            <rFont val="Tahoma"/>
            <family val="2"/>
          </rPr>
          <t xml:space="preserve">[Date Format: dd/MM/yyyy]Please double click to show the popup
</t>
        </r>
      </text>
    </comment>
    <comment ref="L164" authorId="0" shapeId="0">
      <text>
        <r>
          <rPr>
            <b/>
            <sz val="9"/>
            <color indexed="81"/>
            <rFont val="Tahoma"/>
            <family val="2"/>
          </rPr>
          <t xml:space="preserve">[Date Format: dd/MM/yyyy]Please double click to show the popup
</t>
        </r>
      </text>
    </comment>
    <comment ref="M164" authorId="0" shapeId="0">
      <text>
        <r>
          <rPr>
            <b/>
            <sz val="9"/>
            <color indexed="81"/>
            <rFont val="Tahoma"/>
            <family val="2"/>
          </rPr>
          <t xml:space="preserve">[Date Format: dd/MM/yyyy]Please double click to show the popup
</t>
        </r>
      </text>
    </comment>
    <comment ref="N164" authorId="0" shapeId="0">
      <text>
        <r>
          <rPr>
            <b/>
            <sz val="9"/>
            <color indexed="81"/>
            <rFont val="Tahoma"/>
            <family val="2"/>
          </rPr>
          <t xml:space="preserve">[Date Format: dd/MM/yyyy]Please double click to show the popup
</t>
        </r>
      </text>
    </comment>
    <comment ref="E165" authorId="0" shapeId="0">
      <text>
        <r>
          <rPr>
            <b/>
            <sz val="9"/>
            <color indexed="81"/>
            <rFont val="Tahoma"/>
            <family val="2"/>
          </rPr>
          <t xml:space="preserve">[Date Format: dd/MM/yyyy]Please double click to show the popup
</t>
        </r>
      </text>
    </comment>
    <comment ref="F165" authorId="0" shapeId="0">
      <text>
        <r>
          <rPr>
            <b/>
            <sz val="9"/>
            <color indexed="81"/>
            <rFont val="Tahoma"/>
            <family val="2"/>
          </rPr>
          <t xml:space="preserve">[Date Format: dd/MM/yyyy]Please double click to show the popup
</t>
        </r>
      </text>
    </comment>
    <comment ref="G165" authorId="0" shapeId="0">
      <text>
        <r>
          <rPr>
            <b/>
            <sz val="9"/>
            <color indexed="81"/>
            <rFont val="Tahoma"/>
            <family val="2"/>
          </rPr>
          <t xml:space="preserve">[Date Format: dd/MM/yyyy]Please double click to show the popup
</t>
        </r>
      </text>
    </comment>
    <comment ref="H165" authorId="0" shapeId="0">
      <text>
        <r>
          <rPr>
            <b/>
            <sz val="9"/>
            <color indexed="81"/>
            <rFont val="Tahoma"/>
            <family val="2"/>
          </rPr>
          <t xml:space="preserve">[Date Format: dd/MM/yyyy]Please double click to show the popup
</t>
        </r>
      </text>
    </comment>
    <comment ref="I165" authorId="0" shapeId="0">
      <text>
        <r>
          <rPr>
            <b/>
            <sz val="9"/>
            <color indexed="81"/>
            <rFont val="Tahoma"/>
            <family val="2"/>
          </rPr>
          <t xml:space="preserve">[Date Format: dd/MM/yyyy]Please double click to show the popup
</t>
        </r>
      </text>
    </comment>
    <comment ref="J165" authorId="0" shapeId="0">
      <text>
        <r>
          <rPr>
            <b/>
            <sz val="9"/>
            <color indexed="81"/>
            <rFont val="Tahoma"/>
            <family val="2"/>
          </rPr>
          <t xml:space="preserve">[Date Format: dd/MM/yyyy]Please double click to show the popup
</t>
        </r>
      </text>
    </comment>
    <comment ref="K165" authorId="0" shapeId="0">
      <text>
        <r>
          <rPr>
            <b/>
            <sz val="9"/>
            <color indexed="81"/>
            <rFont val="Tahoma"/>
            <family val="2"/>
          </rPr>
          <t xml:space="preserve">[Date Format: dd/MM/yyyy]Please double click to show the popup
</t>
        </r>
      </text>
    </comment>
    <comment ref="L165" authorId="0" shapeId="0">
      <text>
        <r>
          <rPr>
            <b/>
            <sz val="9"/>
            <color indexed="81"/>
            <rFont val="Tahoma"/>
            <family val="2"/>
          </rPr>
          <t xml:space="preserve">[Date Format: dd/MM/yyyy]Please double click to show the popup
</t>
        </r>
      </text>
    </comment>
    <comment ref="M165" authorId="0" shapeId="0">
      <text>
        <r>
          <rPr>
            <b/>
            <sz val="9"/>
            <color indexed="81"/>
            <rFont val="Tahoma"/>
            <family val="2"/>
          </rPr>
          <t xml:space="preserve">[Date Format: dd/MM/yyyy]Please double click to show the popup
</t>
        </r>
      </text>
    </comment>
    <comment ref="N165" authorId="0" shapeId="0">
      <text>
        <r>
          <rPr>
            <b/>
            <sz val="9"/>
            <color indexed="81"/>
            <rFont val="Tahoma"/>
            <family val="2"/>
          </rPr>
          <t xml:space="preserve">[Date Format: dd/MM/yyyy]Please double click to show the popup
</t>
        </r>
      </text>
    </comment>
    <comment ref="E181" authorId="0" shapeId="0">
      <text>
        <r>
          <rPr>
            <b/>
            <sz val="9"/>
            <color indexed="81"/>
            <rFont val="Tahoma"/>
            <family val="2"/>
          </rPr>
          <t xml:space="preserve">[Date Format: dd/MM/yyyy]Please double click to show the popup
</t>
        </r>
      </text>
    </comment>
    <comment ref="F181" authorId="0" shapeId="0">
      <text>
        <r>
          <rPr>
            <b/>
            <sz val="9"/>
            <color indexed="81"/>
            <rFont val="Tahoma"/>
            <family val="2"/>
          </rPr>
          <t xml:space="preserve">[Date Format: dd/MM/yyyy]Please double click to show the popup
</t>
        </r>
      </text>
    </comment>
    <comment ref="G181" authorId="0" shapeId="0">
      <text>
        <r>
          <rPr>
            <b/>
            <sz val="9"/>
            <color indexed="81"/>
            <rFont val="Tahoma"/>
            <family val="2"/>
          </rPr>
          <t xml:space="preserve">[Date Format: dd/MM/yyyy]Please double click to show the popup
</t>
        </r>
      </text>
    </comment>
    <comment ref="H181" authorId="0" shapeId="0">
      <text>
        <r>
          <rPr>
            <b/>
            <sz val="9"/>
            <color indexed="81"/>
            <rFont val="Tahoma"/>
            <family val="2"/>
          </rPr>
          <t xml:space="preserve">[Date Format: dd/MM/yyyy]Please double click to show the popup
</t>
        </r>
      </text>
    </comment>
    <comment ref="I181" authorId="0" shapeId="0">
      <text>
        <r>
          <rPr>
            <b/>
            <sz val="9"/>
            <color indexed="81"/>
            <rFont val="Tahoma"/>
            <family val="2"/>
          </rPr>
          <t xml:space="preserve">[Date Format: dd/MM/yyyy]Please double click to show the popup
</t>
        </r>
      </text>
    </comment>
    <comment ref="J181" authorId="0" shapeId="0">
      <text>
        <r>
          <rPr>
            <b/>
            <sz val="9"/>
            <color indexed="81"/>
            <rFont val="Tahoma"/>
            <family val="2"/>
          </rPr>
          <t xml:space="preserve">[Date Format: dd/MM/yyyy]Please double click to show the popup
</t>
        </r>
      </text>
    </comment>
    <comment ref="K181" authorId="0" shapeId="0">
      <text>
        <r>
          <rPr>
            <b/>
            <sz val="9"/>
            <color indexed="81"/>
            <rFont val="Tahoma"/>
            <family val="2"/>
          </rPr>
          <t xml:space="preserve">[Date Format: dd/MM/yyyy]Please double click to show the popup
</t>
        </r>
      </text>
    </comment>
    <comment ref="L181" authorId="0" shapeId="0">
      <text>
        <r>
          <rPr>
            <b/>
            <sz val="9"/>
            <color indexed="81"/>
            <rFont val="Tahoma"/>
            <family val="2"/>
          </rPr>
          <t xml:space="preserve">[Date Format: dd/MM/yyyy]Please double click to show the popup
</t>
        </r>
      </text>
    </comment>
    <comment ref="M181" authorId="0" shapeId="0">
      <text>
        <r>
          <rPr>
            <b/>
            <sz val="9"/>
            <color indexed="81"/>
            <rFont val="Tahoma"/>
            <family val="2"/>
          </rPr>
          <t xml:space="preserve">[Date Format: dd/MM/yyyy]Please double click to show the popup
</t>
        </r>
      </text>
    </comment>
    <comment ref="N181" authorId="0" shapeId="0">
      <text>
        <r>
          <rPr>
            <b/>
            <sz val="9"/>
            <color indexed="81"/>
            <rFont val="Tahoma"/>
            <family val="2"/>
          </rPr>
          <t xml:space="preserve">[Date Format: dd/MM/yyyy]Please double click to show the popup
</t>
        </r>
      </text>
    </comment>
    <comment ref="E182" authorId="0" shapeId="0">
      <text>
        <r>
          <rPr>
            <b/>
            <sz val="9"/>
            <color indexed="81"/>
            <rFont val="Tahoma"/>
            <family val="2"/>
          </rPr>
          <t xml:space="preserve">[Date Format: dd/MM/yyyy]Please double click to show the popup
</t>
        </r>
      </text>
    </comment>
    <comment ref="F182" authorId="0" shapeId="0">
      <text>
        <r>
          <rPr>
            <b/>
            <sz val="9"/>
            <color indexed="81"/>
            <rFont val="Tahoma"/>
            <family val="2"/>
          </rPr>
          <t xml:space="preserve">[Date Format: dd/MM/yyyy]Please double click to show the popup
</t>
        </r>
      </text>
    </comment>
    <comment ref="G182" authorId="0" shapeId="0">
      <text>
        <r>
          <rPr>
            <b/>
            <sz val="9"/>
            <color indexed="81"/>
            <rFont val="Tahoma"/>
            <family val="2"/>
          </rPr>
          <t xml:space="preserve">[Date Format: dd/MM/yyyy]Please double click to show the popup
</t>
        </r>
      </text>
    </comment>
    <comment ref="H182" authorId="0" shapeId="0">
      <text>
        <r>
          <rPr>
            <b/>
            <sz val="9"/>
            <color indexed="81"/>
            <rFont val="Tahoma"/>
            <family val="2"/>
          </rPr>
          <t xml:space="preserve">[Date Format: dd/MM/yyyy]Please double click to show the popup
</t>
        </r>
      </text>
    </comment>
    <comment ref="I182" authorId="0" shapeId="0">
      <text>
        <r>
          <rPr>
            <b/>
            <sz val="9"/>
            <color indexed="81"/>
            <rFont val="Tahoma"/>
            <family val="2"/>
          </rPr>
          <t xml:space="preserve">[Date Format: dd/MM/yyyy]Please double click to show the popup
</t>
        </r>
      </text>
    </comment>
    <comment ref="J182" authorId="0" shapeId="0">
      <text>
        <r>
          <rPr>
            <b/>
            <sz val="9"/>
            <color indexed="81"/>
            <rFont val="Tahoma"/>
            <family val="2"/>
          </rPr>
          <t xml:space="preserve">[Date Format: dd/MM/yyyy]Please double click to show the popup
</t>
        </r>
      </text>
    </comment>
    <comment ref="K182" authorId="0" shapeId="0">
      <text>
        <r>
          <rPr>
            <b/>
            <sz val="9"/>
            <color indexed="81"/>
            <rFont val="Tahoma"/>
            <family val="2"/>
          </rPr>
          <t xml:space="preserve">[Date Format: dd/MM/yyyy]Please double click to show the popup
</t>
        </r>
      </text>
    </comment>
    <comment ref="L182" authorId="0" shapeId="0">
      <text>
        <r>
          <rPr>
            <b/>
            <sz val="9"/>
            <color indexed="81"/>
            <rFont val="Tahoma"/>
            <family val="2"/>
          </rPr>
          <t xml:space="preserve">[Date Format: dd/MM/yyyy]Please double click to show the popup
</t>
        </r>
      </text>
    </comment>
    <comment ref="M182" authorId="0" shapeId="0">
      <text>
        <r>
          <rPr>
            <b/>
            <sz val="9"/>
            <color indexed="81"/>
            <rFont val="Tahoma"/>
            <family val="2"/>
          </rPr>
          <t xml:space="preserve">[Date Format: dd/MM/yyyy]Please double click to show the popup
</t>
        </r>
      </text>
    </comment>
    <comment ref="N182" authorId="0" shapeId="0">
      <text>
        <r>
          <rPr>
            <b/>
            <sz val="9"/>
            <color indexed="81"/>
            <rFont val="Tahoma"/>
            <family val="2"/>
          </rPr>
          <t xml:space="preserve">[Date Format: dd/MM/yyyy]Please double click to show the popup
</t>
        </r>
      </text>
    </comment>
    <comment ref="E193" authorId="0" shapeId="0">
      <text>
        <r>
          <rPr>
            <b/>
            <sz val="9"/>
            <color indexed="81"/>
            <rFont val="Tahoma"/>
            <family val="2"/>
          </rPr>
          <t xml:space="preserve">[Date Format: dd/MM/yyyy]Please double click to show the popup
</t>
        </r>
      </text>
    </comment>
    <comment ref="F193" authorId="0" shapeId="0">
      <text>
        <r>
          <rPr>
            <b/>
            <sz val="9"/>
            <color indexed="81"/>
            <rFont val="Tahoma"/>
            <family val="2"/>
          </rPr>
          <t xml:space="preserve">[Date Format: dd/MM/yyyy]Please double click to show the popup
</t>
        </r>
      </text>
    </comment>
    <comment ref="G193" authorId="0" shapeId="0">
      <text>
        <r>
          <rPr>
            <b/>
            <sz val="9"/>
            <color indexed="81"/>
            <rFont val="Tahoma"/>
            <family val="2"/>
          </rPr>
          <t xml:space="preserve">[Date Format: dd/MM/yyyy]Please double click to show the popup
</t>
        </r>
      </text>
    </comment>
    <comment ref="H193" authorId="0" shapeId="0">
      <text>
        <r>
          <rPr>
            <b/>
            <sz val="9"/>
            <color indexed="81"/>
            <rFont val="Tahoma"/>
            <family val="2"/>
          </rPr>
          <t xml:space="preserve">[Date Format: dd/MM/yyyy]Please double click to show the popup
</t>
        </r>
      </text>
    </comment>
    <comment ref="I193" authorId="0" shapeId="0">
      <text>
        <r>
          <rPr>
            <b/>
            <sz val="9"/>
            <color indexed="81"/>
            <rFont val="Tahoma"/>
            <family val="2"/>
          </rPr>
          <t xml:space="preserve">[Date Format: dd/MM/yyyy]Please double click to show the popup
</t>
        </r>
      </text>
    </comment>
    <comment ref="J193" authorId="0" shapeId="0">
      <text>
        <r>
          <rPr>
            <b/>
            <sz val="9"/>
            <color indexed="81"/>
            <rFont val="Tahoma"/>
            <family val="2"/>
          </rPr>
          <t xml:space="preserve">[Date Format: dd/MM/yyyy]Please double click to show the popup
</t>
        </r>
      </text>
    </comment>
    <comment ref="K193" authorId="0" shapeId="0">
      <text>
        <r>
          <rPr>
            <b/>
            <sz val="9"/>
            <color indexed="81"/>
            <rFont val="Tahoma"/>
            <family val="2"/>
          </rPr>
          <t xml:space="preserve">[Date Format: dd/MM/yyyy]Please double click to show the popup
</t>
        </r>
      </text>
    </comment>
    <comment ref="L193" authorId="0" shapeId="0">
      <text>
        <r>
          <rPr>
            <b/>
            <sz val="9"/>
            <color indexed="81"/>
            <rFont val="Tahoma"/>
            <family val="2"/>
          </rPr>
          <t xml:space="preserve">[Date Format: dd/MM/yyyy]Please double click to show the popup
</t>
        </r>
      </text>
    </comment>
    <comment ref="M193" authorId="0" shapeId="0">
      <text>
        <r>
          <rPr>
            <b/>
            <sz val="9"/>
            <color indexed="81"/>
            <rFont val="Tahoma"/>
            <family val="2"/>
          </rPr>
          <t xml:space="preserve">[Date Format: dd/MM/yyyy]Please double click to show the popup
</t>
        </r>
      </text>
    </comment>
    <comment ref="N193" authorId="0" shapeId="0">
      <text>
        <r>
          <rPr>
            <b/>
            <sz val="9"/>
            <color indexed="81"/>
            <rFont val="Tahoma"/>
            <family val="2"/>
          </rPr>
          <t xml:space="preserve">[Date Format: dd/MM/yyyy]Please double click to show the popup
</t>
        </r>
      </text>
    </comment>
    <comment ref="E194" authorId="0" shapeId="0">
      <text>
        <r>
          <rPr>
            <b/>
            <sz val="9"/>
            <color indexed="81"/>
            <rFont val="Tahoma"/>
            <family val="2"/>
          </rPr>
          <t xml:space="preserve">[Date Format: dd/MM/yyyy]Please double click to show the popup
</t>
        </r>
      </text>
    </comment>
    <comment ref="F194" authorId="0" shapeId="0">
      <text>
        <r>
          <rPr>
            <b/>
            <sz val="9"/>
            <color indexed="81"/>
            <rFont val="Tahoma"/>
            <family val="2"/>
          </rPr>
          <t xml:space="preserve">[Date Format: dd/MM/yyyy]Please double click to show the popup
</t>
        </r>
      </text>
    </comment>
    <comment ref="G194" authorId="0" shapeId="0">
      <text>
        <r>
          <rPr>
            <b/>
            <sz val="9"/>
            <color indexed="81"/>
            <rFont val="Tahoma"/>
            <family val="2"/>
          </rPr>
          <t xml:space="preserve">[Date Format: dd/MM/yyyy]Please double click to show the popup
</t>
        </r>
      </text>
    </comment>
    <comment ref="H194" authorId="0" shapeId="0">
      <text>
        <r>
          <rPr>
            <b/>
            <sz val="9"/>
            <color indexed="81"/>
            <rFont val="Tahoma"/>
            <family val="2"/>
          </rPr>
          <t xml:space="preserve">[Date Format: dd/MM/yyyy]Please double click to show the popup
</t>
        </r>
      </text>
    </comment>
    <comment ref="I194" authorId="0" shapeId="0">
      <text>
        <r>
          <rPr>
            <b/>
            <sz val="9"/>
            <color indexed="81"/>
            <rFont val="Tahoma"/>
            <family val="2"/>
          </rPr>
          <t xml:space="preserve">[Date Format: dd/MM/yyyy]Please double click to show the popup
</t>
        </r>
      </text>
    </comment>
    <comment ref="J194" authorId="0" shapeId="0">
      <text>
        <r>
          <rPr>
            <b/>
            <sz val="9"/>
            <color indexed="81"/>
            <rFont val="Tahoma"/>
            <family val="2"/>
          </rPr>
          <t xml:space="preserve">[Date Format: dd/MM/yyyy]Please double click to show the popup
</t>
        </r>
      </text>
    </comment>
    <comment ref="K194" authorId="0" shapeId="0">
      <text>
        <r>
          <rPr>
            <b/>
            <sz val="9"/>
            <color indexed="81"/>
            <rFont val="Tahoma"/>
            <family val="2"/>
          </rPr>
          <t xml:space="preserve">[Date Format: dd/MM/yyyy]Please double click to show the popup
</t>
        </r>
      </text>
    </comment>
    <comment ref="L194" authorId="0" shapeId="0">
      <text>
        <r>
          <rPr>
            <b/>
            <sz val="9"/>
            <color indexed="81"/>
            <rFont val="Tahoma"/>
            <family val="2"/>
          </rPr>
          <t xml:space="preserve">[Date Format: dd/MM/yyyy]Please double click to show the popup
</t>
        </r>
      </text>
    </comment>
    <comment ref="M194" authorId="0" shapeId="0">
      <text>
        <r>
          <rPr>
            <b/>
            <sz val="9"/>
            <color indexed="81"/>
            <rFont val="Tahoma"/>
            <family val="2"/>
          </rPr>
          <t xml:space="preserve">[Date Format: dd/MM/yyyy]Please double click to show the popup
</t>
        </r>
      </text>
    </comment>
    <comment ref="N194" authorId="0" shapeId="0">
      <text>
        <r>
          <rPr>
            <b/>
            <sz val="9"/>
            <color indexed="81"/>
            <rFont val="Tahoma"/>
            <family val="2"/>
          </rPr>
          <t xml:space="preserve">[Date Format: dd/MM/yyyy]Please double click to show the popup
</t>
        </r>
      </text>
    </comment>
    <comment ref="E207" authorId="0" shapeId="0">
      <text>
        <r>
          <rPr>
            <b/>
            <sz val="9"/>
            <color indexed="81"/>
            <rFont val="Tahoma"/>
            <family val="2"/>
          </rPr>
          <t xml:space="preserve">[Date Format: dd/MM/yyyy]Please double click to show the popup
</t>
        </r>
      </text>
    </comment>
    <comment ref="F207" authorId="0" shapeId="0">
      <text>
        <r>
          <rPr>
            <b/>
            <sz val="9"/>
            <color indexed="81"/>
            <rFont val="Tahoma"/>
            <family val="2"/>
          </rPr>
          <t xml:space="preserve">[Date Format: dd/MM/yyyy]Please double click to show the popup
</t>
        </r>
      </text>
    </comment>
    <comment ref="G207" authorId="0" shapeId="0">
      <text>
        <r>
          <rPr>
            <b/>
            <sz val="9"/>
            <color indexed="81"/>
            <rFont val="Tahoma"/>
            <family val="2"/>
          </rPr>
          <t xml:space="preserve">[Date Format: dd/MM/yyyy]Please double click to show the popup
</t>
        </r>
      </text>
    </comment>
    <comment ref="H207" authorId="0" shapeId="0">
      <text>
        <r>
          <rPr>
            <b/>
            <sz val="9"/>
            <color indexed="81"/>
            <rFont val="Tahoma"/>
            <family val="2"/>
          </rPr>
          <t xml:space="preserve">[Date Format: dd/MM/yyyy]Please double click to show the popup
</t>
        </r>
      </text>
    </comment>
    <comment ref="I207" authorId="0" shapeId="0">
      <text>
        <r>
          <rPr>
            <b/>
            <sz val="9"/>
            <color indexed="81"/>
            <rFont val="Tahoma"/>
            <family val="2"/>
          </rPr>
          <t xml:space="preserve">[Date Format: dd/MM/yyyy]Please double click to show the popup
</t>
        </r>
      </text>
    </comment>
    <comment ref="J207" authorId="0" shapeId="0">
      <text>
        <r>
          <rPr>
            <b/>
            <sz val="9"/>
            <color indexed="81"/>
            <rFont val="Tahoma"/>
            <family val="2"/>
          </rPr>
          <t xml:space="preserve">[Date Format: dd/MM/yyyy]Please double click to show the popup
</t>
        </r>
      </text>
    </comment>
    <comment ref="K207" authorId="0" shapeId="0">
      <text>
        <r>
          <rPr>
            <b/>
            <sz val="9"/>
            <color indexed="81"/>
            <rFont val="Tahoma"/>
            <family val="2"/>
          </rPr>
          <t xml:space="preserve">[Date Format: dd/MM/yyyy]Please double click to show the popup
</t>
        </r>
      </text>
    </comment>
    <comment ref="L207" authorId="0" shapeId="0">
      <text>
        <r>
          <rPr>
            <b/>
            <sz val="9"/>
            <color indexed="81"/>
            <rFont val="Tahoma"/>
            <family val="2"/>
          </rPr>
          <t xml:space="preserve">[Date Format: dd/MM/yyyy]Please double click to show the popup
</t>
        </r>
      </text>
    </comment>
    <comment ref="M207" authorId="0" shapeId="0">
      <text>
        <r>
          <rPr>
            <b/>
            <sz val="9"/>
            <color indexed="81"/>
            <rFont val="Tahoma"/>
            <family val="2"/>
          </rPr>
          <t xml:space="preserve">[Date Format: dd/MM/yyyy]Please double click to show the popup
</t>
        </r>
      </text>
    </comment>
    <comment ref="N207" authorId="0" shapeId="0">
      <text>
        <r>
          <rPr>
            <b/>
            <sz val="9"/>
            <color indexed="81"/>
            <rFont val="Tahoma"/>
            <family val="2"/>
          </rPr>
          <t xml:space="preserve">[Date Format: dd/MM/yyyy]Please double click to show the popup
</t>
        </r>
      </text>
    </comment>
    <comment ref="E208" authorId="0" shapeId="0">
      <text>
        <r>
          <rPr>
            <b/>
            <sz val="9"/>
            <color indexed="81"/>
            <rFont val="Tahoma"/>
            <family val="2"/>
          </rPr>
          <t xml:space="preserve">[Date Format: dd/MM/yyyy]Please double click to show the popup
</t>
        </r>
      </text>
    </comment>
    <comment ref="F208" authorId="0" shapeId="0">
      <text>
        <r>
          <rPr>
            <b/>
            <sz val="9"/>
            <color indexed="81"/>
            <rFont val="Tahoma"/>
            <family val="2"/>
          </rPr>
          <t xml:space="preserve">[Date Format: dd/MM/yyyy]Please double click to show the popup
</t>
        </r>
      </text>
    </comment>
    <comment ref="G208" authorId="0" shapeId="0">
      <text>
        <r>
          <rPr>
            <b/>
            <sz val="9"/>
            <color indexed="81"/>
            <rFont val="Tahoma"/>
            <family val="2"/>
          </rPr>
          <t xml:space="preserve">[Date Format: dd/MM/yyyy]Please double click to show the popup
</t>
        </r>
      </text>
    </comment>
    <comment ref="H208" authorId="0" shapeId="0">
      <text>
        <r>
          <rPr>
            <b/>
            <sz val="9"/>
            <color indexed="81"/>
            <rFont val="Tahoma"/>
            <family val="2"/>
          </rPr>
          <t xml:space="preserve">[Date Format: dd/MM/yyyy]Please double click to show the popup
</t>
        </r>
      </text>
    </comment>
    <comment ref="I208" authorId="0" shapeId="0">
      <text>
        <r>
          <rPr>
            <b/>
            <sz val="9"/>
            <color indexed="81"/>
            <rFont val="Tahoma"/>
            <family val="2"/>
          </rPr>
          <t xml:space="preserve">[Date Format: dd/MM/yyyy]Please double click to show the popup
</t>
        </r>
      </text>
    </comment>
    <comment ref="J208" authorId="0" shapeId="0">
      <text>
        <r>
          <rPr>
            <b/>
            <sz val="9"/>
            <color indexed="81"/>
            <rFont val="Tahoma"/>
            <family val="2"/>
          </rPr>
          <t xml:space="preserve">[Date Format: dd/MM/yyyy]Please double click to show the popup
</t>
        </r>
      </text>
    </comment>
    <comment ref="K208" authorId="0" shapeId="0">
      <text>
        <r>
          <rPr>
            <b/>
            <sz val="9"/>
            <color indexed="81"/>
            <rFont val="Tahoma"/>
            <family val="2"/>
          </rPr>
          <t xml:space="preserve">[Date Format: dd/MM/yyyy]Please double click to show the popup
</t>
        </r>
      </text>
    </comment>
    <comment ref="L208" authorId="0" shapeId="0">
      <text>
        <r>
          <rPr>
            <b/>
            <sz val="9"/>
            <color indexed="81"/>
            <rFont val="Tahoma"/>
            <family val="2"/>
          </rPr>
          <t xml:space="preserve">[Date Format: dd/MM/yyyy]Please double click to show the popup
</t>
        </r>
      </text>
    </comment>
    <comment ref="M208" authorId="0" shapeId="0">
      <text>
        <r>
          <rPr>
            <b/>
            <sz val="9"/>
            <color indexed="81"/>
            <rFont val="Tahoma"/>
            <family val="2"/>
          </rPr>
          <t xml:space="preserve">[Date Format: dd/MM/yyyy]Please double click to show the popup
</t>
        </r>
      </text>
    </comment>
    <comment ref="N208" authorId="0" shapeId="0">
      <text>
        <r>
          <rPr>
            <b/>
            <sz val="9"/>
            <color indexed="81"/>
            <rFont val="Tahoma"/>
            <family val="2"/>
          </rPr>
          <t xml:space="preserve">[Date Format: dd/MM/yyyy]Please double click to show the popup
</t>
        </r>
      </text>
    </comment>
    <comment ref="E218" authorId="0" shapeId="0">
      <text>
        <r>
          <rPr>
            <b/>
            <sz val="9"/>
            <color indexed="81"/>
            <rFont val="Tahoma"/>
            <family val="2"/>
          </rPr>
          <t xml:space="preserve">[Date Format: dd/MM/yyyy]Please double click to show the popup
</t>
        </r>
      </text>
    </comment>
    <comment ref="F218" authorId="0" shapeId="0">
      <text>
        <r>
          <rPr>
            <b/>
            <sz val="9"/>
            <color indexed="81"/>
            <rFont val="Tahoma"/>
            <family val="2"/>
          </rPr>
          <t xml:space="preserve">[Date Format: dd/MM/yyyy]Please double click to show the popup
</t>
        </r>
      </text>
    </comment>
    <comment ref="G218" authorId="0" shapeId="0">
      <text>
        <r>
          <rPr>
            <b/>
            <sz val="9"/>
            <color indexed="81"/>
            <rFont val="Tahoma"/>
            <family val="2"/>
          </rPr>
          <t xml:space="preserve">[Date Format: dd/MM/yyyy]Please double click to show the popup
</t>
        </r>
      </text>
    </comment>
    <comment ref="H218" authorId="0" shapeId="0">
      <text>
        <r>
          <rPr>
            <b/>
            <sz val="9"/>
            <color indexed="81"/>
            <rFont val="Tahoma"/>
            <family val="2"/>
          </rPr>
          <t xml:space="preserve">[Date Format: dd/MM/yyyy]Please double click to show the popup
</t>
        </r>
      </text>
    </comment>
    <comment ref="I218" authorId="0" shapeId="0">
      <text>
        <r>
          <rPr>
            <b/>
            <sz val="9"/>
            <color indexed="81"/>
            <rFont val="Tahoma"/>
            <family val="2"/>
          </rPr>
          <t xml:space="preserve">[Date Format: dd/MM/yyyy]Please double click to show the popup
</t>
        </r>
      </text>
    </comment>
    <comment ref="J218" authorId="0" shapeId="0">
      <text>
        <r>
          <rPr>
            <b/>
            <sz val="9"/>
            <color indexed="81"/>
            <rFont val="Tahoma"/>
            <family val="2"/>
          </rPr>
          <t xml:space="preserve">[Date Format: dd/MM/yyyy]Please double click to show the popup
</t>
        </r>
      </text>
    </comment>
    <comment ref="K218" authorId="0" shapeId="0">
      <text>
        <r>
          <rPr>
            <b/>
            <sz val="9"/>
            <color indexed="81"/>
            <rFont val="Tahoma"/>
            <family val="2"/>
          </rPr>
          <t xml:space="preserve">[Date Format: dd/MM/yyyy]Please double click to show the popup
</t>
        </r>
      </text>
    </comment>
    <comment ref="L218" authorId="0" shapeId="0">
      <text>
        <r>
          <rPr>
            <b/>
            <sz val="9"/>
            <color indexed="81"/>
            <rFont val="Tahoma"/>
            <family val="2"/>
          </rPr>
          <t xml:space="preserve">[Date Format: dd/MM/yyyy]Please double click to show the popup
</t>
        </r>
      </text>
    </comment>
    <comment ref="M218" authorId="0" shapeId="0">
      <text>
        <r>
          <rPr>
            <b/>
            <sz val="9"/>
            <color indexed="81"/>
            <rFont val="Tahoma"/>
            <family val="2"/>
          </rPr>
          <t xml:space="preserve">[Date Format: dd/MM/yyyy]Please double click to show the popup
</t>
        </r>
      </text>
    </comment>
    <comment ref="N218" authorId="0" shapeId="0">
      <text>
        <r>
          <rPr>
            <b/>
            <sz val="9"/>
            <color indexed="81"/>
            <rFont val="Tahoma"/>
            <family val="2"/>
          </rPr>
          <t xml:space="preserve">[Date Format: dd/MM/yyyy]Please double click to show the popup
</t>
        </r>
      </text>
    </comment>
    <comment ref="E219" authorId="0" shapeId="0">
      <text>
        <r>
          <rPr>
            <b/>
            <sz val="9"/>
            <color indexed="81"/>
            <rFont val="Tahoma"/>
            <family val="2"/>
          </rPr>
          <t xml:space="preserve">[Date Format: dd/MM/yyyy]Please double click to show the popup
</t>
        </r>
      </text>
    </comment>
    <comment ref="F219" authorId="0" shapeId="0">
      <text>
        <r>
          <rPr>
            <b/>
            <sz val="9"/>
            <color indexed="81"/>
            <rFont val="Tahoma"/>
            <family val="2"/>
          </rPr>
          <t xml:space="preserve">[Date Format: dd/MM/yyyy]Please double click to show the popup
</t>
        </r>
      </text>
    </comment>
    <comment ref="G219" authorId="0" shapeId="0">
      <text>
        <r>
          <rPr>
            <b/>
            <sz val="9"/>
            <color indexed="81"/>
            <rFont val="Tahoma"/>
            <family val="2"/>
          </rPr>
          <t xml:space="preserve">[Date Format: dd/MM/yyyy]Please double click to show the popup
</t>
        </r>
      </text>
    </comment>
    <comment ref="H219" authorId="0" shapeId="0">
      <text>
        <r>
          <rPr>
            <b/>
            <sz val="9"/>
            <color indexed="81"/>
            <rFont val="Tahoma"/>
            <family val="2"/>
          </rPr>
          <t xml:space="preserve">[Date Format: dd/MM/yyyy]Please double click to show the popup
</t>
        </r>
      </text>
    </comment>
    <comment ref="I219" authorId="0" shapeId="0">
      <text>
        <r>
          <rPr>
            <b/>
            <sz val="9"/>
            <color indexed="81"/>
            <rFont val="Tahoma"/>
            <family val="2"/>
          </rPr>
          <t xml:space="preserve">[Date Format: dd/MM/yyyy]Please double click to show the popup
</t>
        </r>
      </text>
    </comment>
    <comment ref="J219" authorId="0" shapeId="0">
      <text>
        <r>
          <rPr>
            <b/>
            <sz val="9"/>
            <color indexed="81"/>
            <rFont val="Tahoma"/>
            <family val="2"/>
          </rPr>
          <t xml:space="preserve">[Date Format: dd/MM/yyyy]Please double click to show the popup
</t>
        </r>
      </text>
    </comment>
    <comment ref="K219" authorId="0" shapeId="0">
      <text>
        <r>
          <rPr>
            <b/>
            <sz val="9"/>
            <color indexed="81"/>
            <rFont val="Tahoma"/>
            <family val="2"/>
          </rPr>
          <t xml:space="preserve">[Date Format: dd/MM/yyyy]Please double click to show the popup
</t>
        </r>
      </text>
    </comment>
    <comment ref="L219" authorId="0" shapeId="0">
      <text>
        <r>
          <rPr>
            <b/>
            <sz val="9"/>
            <color indexed="81"/>
            <rFont val="Tahoma"/>
            <family val="2"/>
          </rPr>
          <t xml:space="preserve">[Date Format: dd/MM/yyyy]Please double click to show the popup
</t>
        </r>
      </text>
    </comment>
    <comment ref="M219" authorId="0" shapeId="0">
      <text>
        <r>
          <rPr>
            <b/>
            <sz val="9"/>
            <color indexed="81"/>
            <rFont val="Tahoma"/>
            <family val="2"/>
          </rPr>
          <t xml:space="preserve">[Date Format: dd/MM/yyyy]Please double click to show the popup
</t>
        </r>
      </text>
    </comment>
    <comment ref="N219" authorId="0" shapeId="0">
      <text>
        <r>
          <rPr>
            <b/>
            <sz val="9"/>
            <color indexed="81"/>
            <rFont val="Tahoma"/>
            <family val="2"/>
          </rPr>
          <t xml:space="preserve">[Date Format: dd/MM/yyyy]Please double click to show the popup
</t>
        </r>
      </text>
    </comment>
  </commentList>
</comments>
</file>

<file path=xl/comments14.xml><?xml version="1.0" encoding="utf-8"?>
<comments xmlns="http://schemas.openxmlformats.org/spreadsheetml/2006/main">
  <authors>
    <author>user</author>
  </authors>
  <commentList>
    <comment ref="K13" authorId="0" shapeId="0">
      <text>
        <r>
          <rPr>
            <b/>
            <sz val="9"/>
            <color indexed="81"/>
            <rFont val="Tahoma"/>
            <family val="2"/>
          </rPr>
          <t xml:space="preserve">[Unit: PURE]
[Scale: Actuals]
</t>
        </r>
      </text>
    </comment>
    <comment ref="L13" authorId="0" shapeId="0">
      <text>
        <r>
          <rPr>
            <b/>
            <sz val="9"/>
            <color indexed="81"/>
            <rFont val="Tahoma"/>
            <family val="2"/>
          </rPr>
          <t xml:space="preserve">[Unit: PURE]
[Scale: Actuals]
</t>
        </r>
      </text>
    </comment>
    <comment ref="M13" authorId="0" shapeId="0">
      <text>
        <r>
          <rPr>
            <b/>
            <sz val="9"/>
            <color indexed="81"/>
            <rFont val="Tahoma"/>
            <family val="2"/>
          </rPr>
          <t xml:space="preserve">[Unit: PURE]
[Scale: Actuals]
</t>
        </r>
      </text>
    </comment>
    <comment ref="K14" authorId="0" shapeId="0">
      <text>
        <r>
          <rPr>
            <b/>
            <sz val="9"/>
            <color indexed="81"/>
            <rFont val="Tahoma"/>
            <family val="2"/>
          </rPr>
          <t xml:space="preserve">[Unit: PURE]
[Scale: Actuals]
</t>
        </r>
      </text>
    </comment>
    <comment ref="L14" authorId="0" shapeId="0">
      <text>
        <r>
          <rPr>
            <b/>
            <sz val="9"/>
            <color indexed="81"/>
            <rFont val="Tahoma"/>
            <family val="2"/>
          </rPr>
          <t xml:space="preserve">[Unit: PURE]
[Scale: Actuals]
</t>
        </r>
      </text>
    </comment>
    <comment ref="M14" authorId="0" shapeId="0">
      <text>
        <r>
          <rPr>
            <b/>
            <sz val="9"/>
            <color indexed="81"/>
            <rFont val="Tahoma"/>
            <family val="2"/>
          </rPr>
          <t xml:space="preserve">[Unit: PURE]
[Scale: Actuals]
</t>
        </r>
      </text>
    </comment>
    <comment ref="K15" authorId="0" shapeId="0">
      <text>
        <r>
          <rPr>
            <b/>
            <sz val="9"/>
            <color indexed="81"/>
            <rFont val="Tahoma"/>
            <family val="2"/>
          </rPr>
          <t xml:space="preserve">[Unit: PURE]
[Scale: Actuals]
</t>
        </r>
      </text>
    </comment>
    <comment ref="L15" authorId="0" shapeId="0">
      <text>
        <r>
          <rPr>
            <b/>
            <sz val="9"/>
            <color indexed="81"/>
            <rFont val="Tahoma"/>
            <family val="2"/>
          </rPr>
          <t xml:space="preserve">[Unit: PURE]
[Scale: Actuals]
</t>
        </r>
      </text>
    </comment>
    <comment ref="M15" authorId="0" shapeId="0">
      <text>
        <r>
          <rPr>
            <b/>
            <sz val="9"/>
            <color indexed="81"/>
            <rFont val="Tahoma"/>
            <family val="2"/>
          </rPr>
          <t xml:space="preserve">[Unit: PURE]
[Scale: Actuals]
</t>
        </r>
      </text>
    </comment>
    <comment ref="K16" authorId="0" shapeId="0">
      <text>
        <r>
          <rPr>
            <b/>
            <sz val="9"/>
            <color indexed="81"/>
            <rFont val="Tahoma"/>
            <family val="2"/>
          </rPr>
          <t xml:space="preserve">[Unit: PURE]
[Scale: Actuals]
</t>
        </r>
      </text>
    </comment>
    <comment ref="L16" authorId="0" shapeId="0">
      <text>
        <r>
          <rPr>
            <b/>
            <sz val="9"/>
            <color indexed="81"/>
            <rFont val="Tahoma"/>
            <family val="2"/>
          </rPr>
          <t xml:space="preserve">[Unit: PURE]
[Scale: Actuals]
</t>
        </r>
      </text>
    </comment>
    <comment ref="M16" authorId="0" shapeId="0">
      <text>
        <r>
          <rPr>
            <b/>
            <sz val="9"/>
            <color indexed="81"/>
            <rFont val="Tahoma"/>
            <family val="2"/>
          </rPr>
          <t xml:space="preserve">[Unit: PURE]
[Scale: Actuals]
</t>
        </r>
      </text>
    </comment>
    <comment ref="K17" authorId="0" shapeId="0">
      <text>
        <r>
          <rPr>
            <b/>
            <sz val="9"/>
            <color indexed="81"/>
            <rFont val="Tahoma"/>
            <family val="2"/>
          </rPr>
          <t xml:space="preserve">[Unit: PURE]
[Scale: Actuals]
</t>
        </r>
      </text>
    </comment>
    <comment ref="L17" authorId="0" shapeId="0">
      <text>
        <r>
          <rPr>
            <b/>
            <sz val="9"/>
            <color indexed="81"/>
            <rFont val="Tahoma"/>
            <family val="2"/>
          </rPr>
          <t xml:space="preserve">[Unit: PURE]
[Scale: Actuals]
</t>
        </r>
      </text>
    </comment>
    <comment ref="M17" authorId="0" shapeId="0">
      <text>
        <r>
          <rPr>
            <b/>
            <sz val="9"/>
            <color indexed="81"/>
            <rFont val="Tahoma"/>
            <family val="2"/>
          </rPr>
          <t xml:space="preserve">[Unit: PURE]
[Scale: Actuals]
</t>
        </r>
      </text>
    </comment>
    <comment ref="K18" authorId="0" shapeId="0">
      <text>
        <r>
          <rPr>
            <b/>
            <sz val="9"/>
            <color indexed="81"/>
            <rFont val="Tahoma"/>
            <family val="2"/>
          </rPr>
          <t xml:space="preserve">[Unit: PURE]
[Scale: Actuals]
</t>
        </r>
      </text>
    </comment>
    <comment ref="L18" authorId="0" shapeId="0">
      <text>
        <r>
          <rPr>
            <b/>
            <sz val="9"/>
            <color indexed="81"/>
            <rFont val="Tahoma"/>
            <family val="2"/>
          </rPr>
          <t xml:space="preserve">[Unit: PURE]
[Scale: Actuals]
</t>
        </r>
      </text>
    </comment>
    <comment ref="M18" authorId="0" shapeId="0">
      <text>
        <r>
          <rPr>
            <b/>
            <sz val="9"/>
            <color indexed="81"/>
            <rFont val="Tahoma"/>
            <family val="2"/>
          </rPr>
          <t xml:space="preserve">[Unit: PURE]
[Scale: Actuals]
</t>
        </r>
      </text>
    </comment>
    <comment ref="K19" authorId="0" shapeId="0">
      <text>
        <r>
          <rPr>
            <b/>
            <sz val="9"/>
            <color indexed="81"/>
            <rFont val="Tahoma"/>
            <family val="2"/>
          </rPr>
          <t xml:space="preserve">[Unit: PURE]
[Scale: Actuals]
</t>
        </r>
      </text>
    </comment>
    <comment ref="L19" authorId="0" shapeId="0">
      <text>
        <r>
          <rPr>
            <b/>
            <sz val="9"/>
            <color indexed="81"/>
            <rFont val="Tahoma"/>
            <family val="2"/>
          </rPr>
          <t xml:space="preserve">[Unit: PURE]
[Scale: Actuals]
</t>
        </r>
      </text>
    </comment>
    <comment ref="M19" authorId="0" shapeId="0">
      <text>
        <r>
          <rPr>
            <b/>
            <sz val="9"/>
            <color indexed="81"/>
            <rFont val="Tahoma"/>
            <family val="2"/>
          </rPr>
          <t xml:space="preserve">[Unit: PURE]
[Scale: Actuals]
</t>
        </r>
      </text>
    </comment>
    <comment ref="K20" authorId="0" shapeId="0">
      <text>
        <r>
          <rPr>
            <b/>
            <sz val="9"/>
            <color indexed="81"/>
            <rFont val="Tahoma"/>
            <family val="2"/>
          </rPr>
          <t xml:space="preserve">[Unit: PURE]
[Scale: Actuals]
</t>
        </r>
      </text>
    </comment>
    <comment ref="L20" authorId="0" shapeId="0">
      <text>
        <r>
          <rPr>
            <b/>
            <sz val="9"/>
            <color indexed="81"/>
            <rFont val="Tahoma"/>
            <family val="2"/>
          </rPr>
          <t xml:space="preserve">[Unit: PURE]
[Scale: Actuals]
</t>
        </r>
      </text>
    </comment>
    <comment ref="M20" authorId="0" shapeId="0">
      <text>
        <r>
          <rPr>
            <b/>
            <sz val="9"/>
            <color indexed="81"/>
            <rFont val="Tahoma"/>
            <family val="2"/>
          </rPr>
          <t xml:space="preserve">[Unit: PURE]
[Scale: Actuals]
</t>
        </r>
      </text>
    </comment>
    <comment ref="K21" authorId="0" shapeId="0">
      <text>
        <r>
          <rPr>
            <b/>
            <sz val="9"/>
            <color indexed="81"/>
            <rFont val="Tahoma"/>
            <family val="2"/>
          </rPr>
          <t xml:space="preserve">[Unit: PURE]
[Scale: Actuals]
</t>
        </r>
      </text>
    </comment>
    <comment ref="L21" authorId="0" shapeId="0">
      <text>
        <r>
          <rPr>
            <b/>
            <sz val="9"/>
            <color indexed="81"/>
            <rFont val="Tahoma"/>
            <family val="2"/>
          </rPr>
          <t xml:space="preserve">[Unit: PURE]
[Scale: Actuals]
</t>
        </r>
      </text>
    </comment>
    <comment ref="M21" authorId="0" shapeId="0">
      <text>
        <r>
          <rPr>
            <b/>
            <sz val="9"/>
            <color indexed="81"/>
            <rFont val="Tahoma"/>
            <family val="2"/>
          </rPr>
          <t xml:space="preserve">[Unit: PURE]
[Scale: Actuals]
</t>
        </r>
      </text>
    </comment>
    <comment ref="K22" authorId="0" shapeId="0">
      <text>
        <r>
          <rPr>
            <b/>
            <sz val="9"/>
            <color indexed="81"/>
            <rFont val="Tahoma"/>
            <family val="2"/>
          </rPr>
          <t xml:space="preserve">[Unit: PURE]
[Scale: Actuals]
</t>
        </r>
      </text>
    </comment>
    <comment ref="L22" authorId="0" shapeId="0">
      <text>
        <r>
          <rPr>
            <b/>
            <sz val="9"/>
            <color indexed="81"/>
            <rFont val="Tahoma"/>
            <family val="2"/>
          </rPr>
          <t xml:space="preserve">[Unit: PURE]
[Scale: Actuals]
</t>
        </r>
      </text>
    </comment>
    <comment ref="M22" authorId="0" shapeId="0">
      <text>
        <r>
          <rPr>
            <b/>
            <sz val="9"/>
            <color indexed="81"/>
            <rFont val="Tahoma"/>
            <family val="2"/>
          </rPr>
          <t xml:space="preserve">[Unit: PURE]
[Scale: Actuals]
</t>
        </r>
      </text>
    </comment>
    <comment ref="K24" authorId="0" shapeId="0">
      <text>
        <r>
          <rPr>
            <b/>
            <sz val="9"/>
            <color indexed="81"/>
            <rFont val="Tahoma"/>
            <family val="2"/>
          </rPr>
          <t xml:space="preserve">[Unit: PURE]
[Scale: Actuals]
</t>
        </r>
      </text>
    </comment>
    <comment ref="L24" authorId="0" shapeId="0">
      <text>
        <r>
          <rPr>
            <b/>
            <sz val="9"/>
            <color indexed="81"/>
            <rFont val="Tahoma"/>
            <family val="2"/>
          </rPr>
          <t xml:space="preserve">[Unit: PURE]
[Scale: Actuals]
</t>
        </r>
      </text>
    </comment>
    <comment ref="M24" authorId="0" shapeId="0">
      <text>
        <r>
          <rPr>
            <b/>
            <sz val="9"/>
            <color indexed="81"/>
            <rFont val="Tahoma"/>
            <family val="2"/>
          </rPr>
          <t xml:space="preserve">[Unit: PURE]
[Scale: Actuals]
</t>
        </r>
      </text>
    </comment>
    <comment ref="K25" authorId="0" shapeId="0">
      <text>
        <r>
          <rPr>
            <b/>
            <sz val="9"/>
            <color indexed="81"/>
            <rFont val="Tahoma"/>
            <family val="2"/>
          </rPr>
          <t xml:space="preserve">[Unit: PURE]
[Scale: Actuals]
</t>
        </r>
      </text>
    </comment>
    <comment ref="L25" authorId="0" shapeId="0">
      <text>
        <r>
          <rPr>
            <b/>
            <sz val="9"/>
            <color indexed="81"/>
            <rFont val="Tahoma"/>
            <family val="2"/>
          </rPr>
          <t xml:space="preserve">[Unit: PURE]
[Scale: Actuals]
</t>
        </r>
      </text>
    </comment>
    <comment ref="M25" authorId="0" shapeId="0">
      <text>
        <r>
          <rPr>
            <b/>
            <sz val="9"/>
            <color indexed="81"/>
            <rFont val="Tahoma"/>
            <family val="2"/>
          </rPr>
          <t xml:space="preserve">[Unit: PURE]
[Scale: Actuals]
</t>
        </r>
      </text>
    </comment>
    <comment ref="K26" authorId="0" shapeId="0">
      <text>
        <r>
          <rPr>
            <b/>
            <sz val="9"/>
            <color indexed="81"/>
            <rFont val="Tahoma"/>
            <family val="2"/>
          </rPr>
          <t xml:space="preserve">[Unit: PURE]
[Scale: Actuals]
</t>
        </r>
      </text>
    </comment>
    <comment ref="L26" authorId="0" shapeId="0">
      <text>
        <r>
          <rPr>
            <b/>
            <sz val="9"/>
            <color indexed="81"/>
            <rFont val="Tahoma"/>
            <family val="2"/>
          </rPr>
          <t xml:space="preserve">[Unit: PURE]
[Scale: Actuals]
</t>
        </r>
      </text>
    </comment>
    <comment ref="M26" authorId="0" shapeId="0">
      <text>
        <r>
          <rPr>
            <b/>
            <sz val="9"/>
            <color indexed="81"/>
            <rFont val="Tahoma"/>
            <family val="2"/>
          </rPr>
          <t xml:space="preserve">[Unit: PURE]
[Scale: Actuals]
</t>
        </r>
      </text>
    </comment>
    <comment ref="K27" authorId="0" shapeId="0">
      <text>
        <r>
          <rPr>
            <b/>
            <sz val="9"/>
            <color indexed="81"/>
            <rFont val="Tahoma"/>
            <family val="2"/>
          </rPr>
          <t xml:space="preserve">[Unit: PURE]
[Scale: Actuals]
</t>
        </r>
      </text>
    </comment>
    <comment ref="L27" authorId="0" shapeId="0">
      <text>
        <r>
          <rPr>
            <b/>
            <sz val="9"/>
            <color indexed="81"/>
            <rFont val="Tahoma"/>
            <family val="2"/>
          </rPr>
          <t xml:space="preserve">[Unit: PURE]
[Scale: Actuals]
</t>
        </r>
      </text>
    </comment>
    <comment ref="M27" authorId="0" shapeId="0">
      <text>
        <r>
          <rPr>
            <b/>
            <sz val="9"/>
            <color indexed="81"/>
            <rFont val="Tahoma"/>
            <family val="2"/>
          </rPr>
          <t xml:space="preserve">[Unit: PURE]
[Scale: Actuals]
</t>
        </r>
      </text>
    </comment>
    <comment ref="K28" authorId="0" shapeId="0">
      <text>
        <r>
          <rPr>
            <b/>
            <sz val="9"/>
            <color indexed="81"/>
            <rFont val="Tahoma"/>
            <family val="2"/>
          </rPr>
          <t xml:space="preserve">[Unit: PURE]
[Scale: Actuals]
</t>
        </r>
      </text>
    </comment>
    <comment ref="L28" authorId="0" shapeId="0">
      <text>
        <r>
          <rPr>
            <b/>
            <sz val="9"/>
            <color indexed="81"/>
            <rFont val="Tahoma"/>
            <family val="2"/>
          </rPr>
          <t xml:space="preserve">[Unit: PURE]
[Scale: Actuals]
</t>
        </r>
      </text>
    </comment>
    <comment ref="M28" authorId="0" shapeId="0">
      <text>
        <r>
          <rPr>
            <b/>
            <sz val="9"/>
            <color indexed="81"/>
            <rFont val="Tahoma"/>
            <family val="2"/>
          </rPr>
          <t xml:space="preserve">[Unit: PURE]
[Scale: Actuals]
</t>
        </r>
      </text>
    </comment>
    <comment ref="K29" authorId="0" shapeId="0">
      <text>
        <r>
          <rPr>
            <b/>
            <sz val="9"/>
            <color indexed="81"/>
            <rFont val="Tahoma"/>
            <family val="2"/>
          </rPr>
          <t xml:space="preserve">[Unit: PURE]
[Scale: Actuals]
</t>
        </r>
      </text>
    </comment>
    <comment ref="L29" authorId="0" shapeId="0">
      <text>
        <r>
          <rPr>
            <b/>
            <sz val="9"/>
            <color indexed="81"/>
            <rFont val="Tahoma"/>
            <family val="2"/>
          </rPr>
          <t xml:space="preserve">[Unit: PURE]
[Scale: Actuals]
</t>
        </r>
      </text>
    </comment>
    <comment ref="M29" authorId="0" shapeId="0">
      <text>
        <r>
          <rPr>
            <b/>
            <sz val="9"/>
            <color indexed="81"/>
            <rFont val="Tahoma"/>
            <family val="2"/>
          </rPr>
          <t xml:space="preserve">[Unit: PURE]
[Scale: Actuals]
</t>
        </r>
      </text>
    </comment>
    <comment ref="K30" authorId="0" shapeId="0">
      <text>
        <r>
          <rPr>
            <b/>
            <sz val="9"/>
            <color indexed="81"/>
            <rFont val="Tahoma"/>
            <family val="2"/>
          </rPr>
          <t xml:space="preserve">[Unit: PURE]
[Scale: Actuals]
</t>
        </r>
      </text>
    </comment>
    <comment ref="L30" authorId="0" shapeId="0">
      <text>
        <r>
          <rPr>
            <b/>
            <sz val="9"/>
            <color indexed="81"/>
            <rFont val="Tahoma"/>
            <family val="2"/>
          </rPr>
          <t xml:space="preserve">[Unit: PURE]
[Scale: Actuals]
</t>
        </r>
      </text>
    </comment>
    <comment ref="M30" authorId="0" shapeId="0">
      <text>
        <r>
          <rPr>
            <b/>
            <sz val="9"/>
            <color indexed="81"/>
            <rFont val="Tahoma"/>
            <family val="2"/>
          </rPr>
          <t xml:space="preserve">[Unit: PURE]
[Scale: Actuals]
</t>
        </r>
      </text>
    </comment>
    <comment ref="K31" authorId="0" shapeId="0">
      <text>
        <r>
          <rPr>
            <b/>
            <sz val="9"/>
            <color indexed="81"/>
            <rFont val="Tahoma"/>
            <family val="2"/>
          </rPr>
          <t xml:space="preserve">[Unit: PURE]
[Scale: Actuals]
</t>
        </r>
      </text>
    </comment>
    <comment ref="L31" authorId="0" shapeId="0">
      <text>
        <r>
          <rPr>
            <b/>
            <sz val="9"/>
            <color indexed="81"/>
            <rFont val="Tahoma"/>
            <family val="2"/>
          </rPr>
          <t xml:space="preserve">[Unit: PURE]
[Scale: Actuals]
</t>
        </r>
      </text>
    </comment>
    <comment ref="M31" authorId="0" shapeId="0">
      <text>
        <r>
          <rPr>
            <b/>
            <sz val="9"/>
            <color indexed="81"/>
            <rFont val="Tahoma"/>
            <family val="2"/>
          </rPr>
          <t xml:space="preserve">[Unit: PURE]
[Scale: Actuals]
</t>
        </r>
      </text>
    </comment>
    <comment ref="K32" authorId="0" shapeId="0">
      <text>
        <r>
          <rPr>
            <b/>
            <sz val="9"/>
            <color indexed="81"/>
            <rFont val="Tahoma"/>
            <family val="2"/>
          </rPr>
          <t xml:space="preserve">[Unit: PURE]
[Scale: Actuals]
</t>
        </r>
      </text>
    </comment>
    <comment ref="L32" authorId="0" shapeId="0">
      <text>
        <r>
          <rPr>
            <b/>
            <sz val="9"/>
            <color indexed="81"/>
            <rFont val="Tahoma"/>
            <family val="2"/>
          </rPr>
          <t xml:space="preserve">[Unit: PURE]
[Scale: Actuals]
</t>
        </r>
      </text>
    </comment>
    <comment ref="M32" authorId="0" shapeId="0">
      <text>
        <r>
          <rPr>
            <b/>
            <sz val="9"/>
            <color indexed="81"/>
            <rFont val="Tahoma"/>
            <family val="2"/>
          </rPr>
          <t xml:space="preserve">[Unit: PURE]
[Scale: Actuals]
</t>
        </r>
      </text>
    </comment>
    <comment ref="K33" authorId="0" shapeId="0">
      <text>
        <r>
          <rPr>
            <b/>
            <sz val="9"/>
            <color indexed="81"/>
            <rFont val="Tahoma"/>
            <family val="2"/>
          </rPr>
          <t xml:space="preserve">[Unit: PURE]
[Scale: Actuals]
</t>
        </r>
      </text>
    </comment>
    <comment ref="L33" authorId="0" shapeId="0">
      <text>
        <r>
          <rPr>
            <b/>
            <sz val="9"/>
            <color indexed="81"/>
            <rFont val="Tahoma"/>
            <family val="2"/>
          </rPr>
          <t xml:space="preserve">[Unit: PURE]
[Scale: Actuals]
</t>
        </r>
      </text>
    </comment>
    <comment ref="M33" authorId="0" shapeId="0">
      <text>
        <r>
          <rPr>
            <b/>
            <sz val="9"/>
            <color indexed="81"/>
            <rFont val="Tahoma"/>
            <family val="2"/>
          </rPr>
          <t xml:space="preserve">[Unit: PURE]
[Scale: Actuals]
</t>
        </r>
      </text>
    </comment>
  </commentList>
</comments>
</file>

<file path=xl/comments15.xml><?xml version="1.0" encoding="utf-8"?>
<comments xmlns="http://schemas.openxmlformats.org/spreadsheetml/2006/main">
  <authors>
    <author>user</author>
  </authors>
  <commentList>
    <comment ref="Q12" authorId="0" shapeId="0">
      <text>
        <r>
          <rPr>
            <b/>
            <sz val="9"/>
            <color indexed="81"/>
            <rFont val="Tahoma"/>
            <family val="2"/>
          </rPr>
          <t xml:space="preserve">[Unit: PURE]
[Scale: Actuals]
</t>
        </r>
      </text>
    </comment>
    <comment ref="Q13" authorId="0" shapeId="0">
      <text>
        <r>
          <rPr>
            <b/>
            <sz val="9"/>
            <color indexed="81"/>
            <rFont val="Tahoma"/>
            <family val="2"/>
          </rPr>
          <t xml:space="preserve">[Unit: PURE]
[Scale: Actuals]
</t>
        </r>
      </text>
    </comment>
    <comment ref="Q14" authorId="0" shapeId="0">
      <text>
        <r>
          <rPr>
            <b/>
            <sz val="9"/>
            <color indexed="81"/>
            <rFont val="Tahoma"/>
            <family val="2"/>
          </rPr>
          <t xml:space="preserve">[Unit: PURE]
[Scale: Actuals]
</t>
        </r>
      </text>
    </comment>
    <comment ref="Q15" authorId="0" shapeId="0">
      <text>
        <r>
          <rPr>
            <b/>
            <sz val="9"/>
            <color indexed="81"/>
            <rFont val="Tahoma"/>
            <family val="2"/>
          </rPr>
          <t xml:space="preserve">[Unit: PURE]
[Scale: Actuals]
</t>
        </r>
      </text>
    </comment>
    <comment ref="Q16" authorId="0" shapeId="0">
      <text>
        <r>
          <rPr>
            <b/>
            <sz val="9"/>
            <color indexed="81"/>
            <rFont val="Tahoma"/>
            <family val="2"/>
          </rPr>
          <t xml:space="preserve">[Unit: PURE]
[Scale: Actuals]
</t>
        </r>
      </text>
    </comment>
    <comment ref="Q25" authorId="0" shapeId="0">
      <text>
        <r>
          <rPr>
            <b/>
            <sz val="9"/>
            <color indexed="81"/>
            <rFont val="Tahoma"/>
            <family val="2"/>
          </rPr>
          <t xml:space="preserve">[Unit: PURE]
[Scale: Actuals]
</t>
        </r>
      </text>
    </comment>
    <comment ref="Q26" authorId="0" shapeId="0">
      <text>
        <r>
          <rPr>
            <b/>
            <sz val="9"/>
            <color indexed="81"/>
            <rFont val="Tahoma"/>
            <family val="2"/>
          </rPr>
          <t xml:space="preserve">[Unit: PURE]
[Scale: Actuals]
</t>
        </r>
      </text>
    </comment>
    <comment ref="Q27" authorId="0" shapeId="0">
      <text>
        <r>
          <rPr>
            <b/>
            <sz val="9"/>
            <color indexed="81"/>
            <rFont val="Tahoma"/>
            <family val="2"/>
          </rPr>
          <t xml:space="preserve">[Unit: PURE]
[Scale: Actuals]
</t>
        </r>
      </text>
    </comment>
    <comment ref="Q28" authorId="0" shapeId="0">
      <text>
        <r>
          <rPr>
            <b/>
            <sz val="9"/>
            <color indexed="81"/>
            <rFont val="Tahoma"/>
            <family val="2"/>
          </rPr>
          <t xml:space="preserve">[Unit: PURE]
[Scale: Actuals]
</t>
        </r>
      </text>
    </comment>
    <comment ref="Q29" authorId="0" shapeId="0">
      <text>
        <r>
          <rPr>
            <b/>
            <sz val="9"/>
            <color indexed="81"/>
            <rFont val="Tahoma"/>
            <family val="2"/>
          </rPr>
          <t xml:space="preserve">[Unit: PURE]
[Scale: Actuals]
</t>
        </r>
      </text>
    </comment>
  </commentList>
</comments>
</file>

<file path=xl/comments16.xml><?xml version="1.0" encoding="utf-8"?>
<comments xmlns="http://schemas.openxmlformats.org/spreadsheetml/2006/main">
  <authors>
    <author>pnaidu</author>
  </authors>
  <commentList>
    <comment ref="E46" authorId="0" shapeId="0">
      <text>
        <r>
          <rPr>
            <b/>
            <sz val="9"/>
            <color indexed="81"/>
            <rFont val="Tahoma"/>
            <family val="2"/>
          </rPr>
          <t>[Unit: PURE]
[Scale: Actuals]</t>
        </r>
        <r>
          <rPr>
            <sz val="9"/>
            <color indexed="81"/>
            <rFont val="Tahoma"/>
            <family val="2"/>
          </rPr>
          <t xml:space="preserve">
</t>
        </r>
      </text>
    </comment>
    <comment ref="F46" authorId="0" shapeId="0">
      <text>
        <r>
          <rPr>
            <b/>
            <sz val="9"/>
            <color indexed="81"/>
            <rFont val="Tahoma"/>
            <family val="2"/>
          </rPr>
          <t>[Unit: PURE]
[Scale: Actuals]</t>
        </r>
        <r>
          <rPr>
            <sz val="9"/>
            <color indexed="81"/>
            <rFont val="Tahoma"/>
            <family val="2"/>
          </rPr>
          <t xml:space="preserve">
</t>
        </r>
      </text>
    </comment>
    <comment ref="G46" authorId="0" shapeId="0">
      <text>
        <r>
          <rPr>
            <b/>
            <sz val="9"/>
            <color indexed="81"/>
            <rFont val="Tahoma"/>
            <family val="2"/>
          </rPr>
          <t>[Unit: PURE]
[Scale: Actuals]</t>
        </r>
        <r>
          <rPr>
            <sz val="9"/>
            <color indexed="81"/>
            <rFont val="Tahoma"/>
            <family val="2"/>
          </rPr>
          <t xml:space="preserve">
</t>
        </r>
      </text>
    </comment>
    <comment ref="H46" authorId="0" shapeId="0">
      <text>
        <r>
          <rPr>
            <b/>
            <sz val="9"/>
            <color indexed="81"/>
            <rFont val="Tahoma"/>
            <family val="2"/>
          </rPr>
          <t>[Unit: PURE]
[Scale: Actuals]</t>
        </r>
        <r>
          <rPr>
            <sz val="9"/>
            <color indexed="81"/>
            <rFont val="Tahoma"/>
            <family val="2"/>
          </rPr>
          <t xml:space="preserve">
</t>
        </r>
      </text>
    </comment>
    <comment ref="I46" authorId="0" shapeId="0">
      <text>
        <r>
          <rPr>
            <b/>
            <sz val="9"/>
            <color indexed="81"/>
            <rFont val="Tahoma"/>
            <family val="2"/>
          </rPr>
          <t>[Unit: PURE]
[Scale: Actuals]</t>
        </r>
        <r>
          <rPr>
            <sz val="9"/>
            <color indexed="81"/>
            <rFont val="Tahoma"/>
            <family val="2"/>
          </rPr>
          <t xml:space="preserve">
</t>
        </r>
      </text>
    </comment>
    <comment ref="J46" authorId="0" shapeId="0">
      <text>
        <r>
          <rPr>
            <b/>
            <sz val="9"/>
            <color indexed="81"/>
            <rFont val="Tahoma"/>
            <family val="2"/>
          </rPr>
          <t>[Unit: PURE]
[Scale: Actuals]</t>
        </r>
        <r>
          <rPr>
            <sz val="9"/>
            <color indexed="81"/>
            <rFont val="Tahoma"/>
            <family val="2"/>
          </rPr>
          <t xml:space="preserve">
</t>
        </r>
      </text>
    </comment>
    <comment ref="K46" authorId="0" shapeId="0">
      <text>
        <r>
          <rPr>
            <b/>
            <sz val="9"/>
            <color indexed="81"/>
            <rFont val="Tahoma"/>
            <family val="2"/>
          </rPr>
          <t>[Unit: PURE]
[Scale: Actuals]</t>
        </r>
        <r>
          <rPr>
            <sz val="9"/>
            <color indexed="81"/>
            <rFont val="Tahoma"/>
            <family val="2"/>
          </rPr>
          <t xml:space="preserve">
</t>
        </r>
      </text>
    </comment>
    <comment ref="L46" authorId="0" shapeId="0">
      <text>
        <r>
          <rPr>
            <b/>
            <sz val="9"/>
            <color indexed="81"/>
            <rFont val="Tahoma"/>
            <family val="2"/>
          </rPr>
          <t>[Unit: PURE]
[Scale: Actuals]</t>
        </r>
        <r>
          <rPr>
            <sz val="9"/>
            <color indexed="81"/>
            <rFont val="Tahoma"/>
            <family val="2"/>
          </rPr>
          <t xml:space="preserve">
</t>
        </r>
      </text>
    </comment>
    <comment ref="M46" authorId="0" shapeId="0">
      <text>
        <r>
          <rPr>
            <b/>
            <sz val="9"/>
            <color indexed="81"/>
            <rFont val="Tahoma"/>
            <family val="2"/>
          </rPr>
          <t>[Unit: PURE]
[Scale: Actuals]</t>
        </r>
        <r>
          <rPr>
            <sz val="9"/>
            <color indexed="81"/>
            <rFont val="Tahoma"/>
            <family val="2"/>
          </rPr>
          <t xml:space="preserve">
</t>
        </r>
      </text>
    </comment>
    <comment ref="E47" authorId="0" shapeId="0">
      <text>
        <r>
          <rPr>
            <b/>
            <sz val="9"/>
            <color indexed="81"/>
            <rFont val="Tahoma"/>
            <family val="2"/>
          </rPr>
          <t>[Unit: PURE]
[Scale: Actuals]</t>
        </r>
      </text>
    </comment>
    <comment ref="F47" authorId="0" shapeId="0">
      <text>
        <r>
          <rPr>
            <b/>
            <sz val="9"/>
            <color indexed="81"/>
            <rFont val="Tahoma"/>
            <family val="2"/>
          </rPr>
          <t>[Unit: PURE]
[Scale: Actuals]</t>
        </r>
        <r>
          <rPr>
            <sz val="9"/>
            <color indexed="81"/>
            <rFont val="Tahoma"/>
            <family val="2"/>
          </rPr>
          <t xml:space="preserve">
</t>
        </r>
      </text>
    </comment>
    <comment ref="G47" authorId="0" shapeId="0">
      <text>
        <r>
          <rPr>
            <b/>
            <sz val="9"/>
            <color indexed="81"/>
            <rFont val="Tahoma"/>
            <family val="2"/>
          </rPr>
          <t>[Unit: PURE]
[Scale: Actuals]</t>
        </r>
        <r>
          <rPr>
            <sz val="9"/>
            <color indexed="81"/>
            <rFont val="Tahoma"/>
            <family val="2"/>
          </rPr>
          <t xml:space="preserve">
</t>
        </r>
      </text>
    </comment>
    <comment ref="H47" authorId="0" shapeId="0">
      <text>
        <r>
          <rPr>
            <b/>
            <sz val="9"/>
            <color indexed="81"/>
            <rFont val="Tahoma"/>
            <family val="2"/>
          </rPr>
          <t>[Unit: PURE]
[Scale: Actuals]</t>
        </r>
        <r>
          <rPr>
            <sz val="9"/>
            <color indexed="81"/>
            <rFont val="Tahoma"/>
            <family val="2"/>
          </rPr>
          <t xml:space="preserve">
</t>
        </r>
      </text>
    </comment>
    <comment ref="I47" authorId="0" shapeId="0">
      <text>
        <r>
          <rPr>
            <b/>
            <sz val="9"/>
            <color indexed="81"/>
            <rFont val="Tahoma"/>
            <family val="2"/>
          </rPr>
          <t>[Unit: PURE]
[Scale: Actuals]</t>
        </r>
        <r>
          <rPr>
            <sz val="9"/>
            <color indexed="81"/>
            <rFont val="Tahoma"/>
            <family val="2"/>
          </rPr>
          <t xml:space="preserve">
</t>
        </r>
      </text>
    </comment>
    <comment ref="J47" authorId="0" shapeId="0">
      <text>
        <r>
          <rPr>
            <b/>
            <sz val="9"/>
            <color indexed="81"/>
            <rFont val="Tahoma"/>
            <family val="2"/>
          </rPr>
          <t>[Unit: PURE]
[Scale: Actuals]</t>
        </r>
        <r>
          <rPr>
            <sz val="9"/>
            <color indexed="81"/>
            <rFont val="Tahoma"/>
            <family val="2"/>
          </rPr>
          <t xml:space="preserve">
</t>
        </r>
      </text>
    </comment>
    <comment ref="K47" authorId="0" shapeId="0">
      <text>
        <r>
          <rPr>
            <b/>
            <sz val="9"/>
            <color indexed="81"/>
            <rFont val="Tahoma"/>
            <family val="2"/>
          </rPr>
          <t>[Unit: PURE]
[Scale: Actuals]</t>
        </r>
        <r>
          <rPr>
            <sz val="9"/>
            <color indexed="81"/>
            <rFont val="Tahoma"/>
            <family val="2"/>
          </rPr>
          <t xml:space="preserve">
</t>
        </r>
      </text>
    </comment>
    <comment ref="L47" authorId="0" shapeId="0">
      <text>
        <r>
          <rPr>
            <b/>
            <sz val="9"/>
            <color indexed="81"/>
            <rFont val="Tahoma"/>
            <family val="2"/>
          </rPr>
          <t>[Unit: PURE]
[Scale: Actuals]</t>
        </r>
        <r>
          <rPr>
            <sz val="9"/>
            <color indexed="81"/>
            <rFont val="Tahoma"/>
            <family val="2"/>
          </rPr>
          <t xml:space="preserve">
</t>
        </r>
      </text>
    </comment>
    <comment ref="M47" authorId="0" shapeId="0">
      <text>
        <r>
          <rPr>
            <b/>
            <sz val="9"/>
            <color indexed="81"/>
            <rFont val="Tahoma"/>
            <family val="2"/>
          </rPr>
          <t>[Unit: PURE]
[Scale: Actuals]</t>
        </r>
        <r>
          <rPr>
            <sz val="9"/>
            <color indexed="81"/>
            <rFont val="Tahoma"/>
            <family val="2"/>
          </rPr>
          <t xml:space="preserve">
</t>
        </r>
      </text>
    </comment>
    <comment ref="E48" authorId="0" shapeId="0">
      <text>
        <r>
          <rPr>
            <b/>
            <sz val="9"/>
            <color indexed="81"/>
            <rFont val="Tahoma"/>
            <family val="2"/>
          </rPr>
          <t>[Unit: PURE]
[Scale: Actuals]</t>
        </r>
        <r>
          <rPr>
            <sz val="9"/>
            <color indexed="81"/>
            <rFont val="Tahoma"/>
            <family val="2"/>
          </rPr>
          <t xml:space="preserve">
</t>
        </r>
      </text>
    </comment>
    <comment ref="F48" authorId="0" shapeId="0">
      <text>
        <r>
          <rPr>
            <b/>
            <sz val="9"/>
            <color indexed="81"/>
            <rFont val="Tahoma"/>
            <family val="2"/>
          </rPr>
          <t>[Unit: PURE]
[Scale: Actuals]</t>
        </r>
        <r>
          <rPr>
            <sz val="9"/>
            <color indexed="81"/>
            <rFont val="Tahoma"/>
            <family val="2"/>
          </rPr>
          <t xml:space="preserve">
</t>
        </r>
      </text>
    </comment>
    <comment ref="G48" authorId="0" shapeId="0">
      <text>
        <r>
          <rPr>
            <b/>
            <sz val="9"/>
            <color indexed="81"/>
            <rFont val="Tahoma"/>
            <family val="2"/>
          </rPr>
          <t>[Unit: PURE]
[Scale: Actuals]</t>
        </r>
        <r>
          <rPr>
            <sz val="9"/>
            <color indexed="81"/>
            <rFont val="Tahoma"/>
            <family val="2"/>
          </rPr>
          <t xml:space="preserve">
</t>
        </r>
      </text>
    </comment>
    <comment ref="H48" authorId="0" shapeId="0">
      <text>
        <r>
          <rPr>
            <b/>
            <sz val="9"/>
            <color indexed="81"/>
            <rFont val="Tahoma"/>
            <family val="2"/>
          </rPr>
          <t>[Unit: PURE]
[Scale: Actuals]</t>
        </r>
        <r>
          <rPr>
            <sz val="9"/>
            <color indexed="81"/>
            <rFont val="Tahoma"/>
            <family val="2"/>
          </rPr>
          <t xml:space="preserve">
</t>
        </r>
      </text>
    </comment>
    <comment ref="I48" authorId="0" shapeId="0">
      <text>
        <r>
          <rPr>
            <b/>
            <sz val="9"/>
            <color indexed="81"/>
            <rFont val="Tahoma"/>
            <family val="2"/>
          </rPr>
          <t>[Unit: PURE]
[Scale: Actuals]</t>
        </r>
        <r>
          <rPr>
            <sz val="9"/>
            <color indexed="81"/>
            <rFont val="Tahoma"/>
            <family val="2"/>
          </rPr>
          <t xml:space="preserve">
</t>
        </r>
      </text>
    </comment>
    <comment ref="J48" authorId="0" shapeId="0">
      <text>
        <r>
          <rPr>
            <b/>
            <sz val="9"/>
            <color indexed="81"/>
            <rFont val="Tahoma"/>
            <family val="2"/>
          </rPr>
          <t>[Unit: PURE]
[Scale: Actuals]</t>
        </r>
        <r>
          <rPr>
            <sz val="9"/>
            <color indexed="81"/>
            <rFont val="Tahoma"/>
            <family val="2"/>
          </rPr>
          <t xml:space="preserve">
</t>
        </r>
      </text>
    </comment>
    <comment ref="K48" authorId="0" shapeId="0">
      <text>
        <r>
          <rPr>
            <b/>
            <sz val="9"/>
            <color indexed="81"/>
            <rFont val="Tahoma"/>
            <family val="2"/>
          </rPr>
          <t>[Unit: PURE]
[Scale: Actuals]</t>
        </r>
        <r>
          <rPr>
            <sz val="9"/>
            <color indexed="81"/>
            <rFont val="Tahoma"/>
            <family val="2"/>
          </rPr>
          <t xml:space="preserve">
</t>
        </r>
      </text>
    </comment>
    <comment ref="L48" authorId="0" shapeId="0">
      <text>
        <r>
          <rPr>
            <b/>
            <sz val="9"/>
            <color indexed="81"/>
            <rFont val="Tahoma"/>
            <family val="2"/>
          </rPr>
          <t>[Unit: PURE]
[Scale: Actuals]</t>
        </r>
        <r>
          <rPr>
            <sz val="9"/>
            <color indexed="81"/>
            <rFont val="Tahoma"/>
            <family val="2"/>
          </rPr>
          <t xml:space="preserve">
</t>
        </r>
      </text>
    </comment>
    <comment ref="M48" authorId="0" shapeId="0">
      <text>
        <r>
          <rPr>
            <b/>
            <sz val="9"/>
            <color indexed="81"/>
            <rFont val="Tahoma"/>
            <family val="2"/>
          </rPr>
          <t>[Unit: PURE]
[Scale: Actuals]</t>
        </r>
        <r>
          <rPr>
            <sz val="9"/>
            <color indexed="81"/>
            <rFont val="Tahoma"/>
            <family val="2"/>
          </rPr>
          <t xml:space="preserve">
</t>
        </r>
      </text>
    </comment>
    <comment ref="E49" authorId="0" shapeId="0">
      <text>
        <r>
          <rPr>
            <b/>
            <sz val="9"/>
            <color indexed="81"/>
            <rFont val="Tahoma"/>
            <family val="2"/>
          </rPr>
          <t>[Unit: PURE]
[Scale: Actuals]</t>
        </r>
        <r>
          <rPr>
            <sz val="9"/>
            <color indexed="81"/>
            <rFont val="Tahoma"/>
            <family val="2"/>
          </rPr>
          <t xml:space="preserve">
</t>
        </r>
      </text>
    </comment>
    <comment ref="F49" authorId="0" shapeId="0">
      <text>
        <r>
          <rPr>
            <b/>
            <sz val="9"/>
            <color indexed="81"/>
            <rFont val="Tahoma"/>
            <family val="2"/>
          </rPr>
          <t>[Unit: PURE]
[Scale: Actuals]</t>
        </r>
        <r>
          <rPr>
            <sz val="9"/>
            <color indexed="81"/>
            <rFont val="Tahoma"/>
            <family val="2"/>
          </rPr>
          <t xml:space="preserve">
</t>
        </r>
      </text>
    </comment>
    <comment ref="G49" authorId="0" shapeId="0">
      <text>
        <r>
          <rPr>
            <b/>
            <sz val="9"/>
            <color indexed="81"/>
            <rFont val="Tahoma"/>
            <family val="2"/>
          </rPr>
          <t>[Unit: PURE]
[Scale: Actuals]</t>
        </r>
        <r>
          <rPr>
            <sz val="9"/>
            <color indexed="81"/>
            <rFont val="Tahoma"/>
            <family val="2"/>
          </rPr>
          <t xml:space="preserve">
</t>
        </r>
      </text>
    </comment>
    <comment ref="H49" authorId="0" shapeId="0">
      <text>
        <r>
          <rPr>
            <b/>
            <sz val="9"/>
            <color indexed="81"/>
            <rFont val="Tahoma"/>
            <family val="2"/>
          </rPr>
          <t>[Unit: PURE]
[Scale: Actuals]</t>
        </r>
        <r>
          <rPr>
            <sz val="9"/>
            <color indexed="81"/>
            <rFont val="Tahoma"/>
            <family val="2"/>
          </rPr>
          <t xml:space="preserve">
</t>
        </r>
      </text>
    </comment>
    <comment ref="I49" authorId="0" shapeId="0">
      <text>
        <r>
          <rPr>
            <b/>
            <sz val="9"/>
            <color indexed="81"/>
            <rFont val="Tahoma"/>
            <family val="2"/>
          </rPr>
          <t>[Unit: PURE]
[Scale: Actuals]</t>
        </r>
        <r>
          <rPr>
            <sz val="9"/>
            <color indexed="81"/>
            <rFont val="Tahoma"/>
            <family val="2"/>
          </rPr>
          <t xml:space="preserve">
</t>
        </r>
      </text>
    </comment>
    <comment ref="J49" authorId="0" shapeId="0">
      <text>
        <r>
          <rPr>
            <b/>
            <sz val="9"/>
            <color indexed="81"/>
            <rFont val="Tahoma"/>
            <family val="2"/>
          </rPr>
          <t>[Unit: PURE]
[Scale: Actuals]</t>
        </r>
        <r>
          <rPr>
            <sz val="9"/>
            <color indexed="81"/>
            <rFont val="Tahoma"/>
            <family val="2"/>
          </rPr>
          <t xml:space="preserve">
</t>
        </r>
      </text>
    </comment>
    <comment ref="K49" authorId="0" shapeId="0">
      <text>
        <r>
          <rPr>
            <b/>
            <sz val="9"/>
            <color indexed="81"/>
            <rFont val="Tahoma"/>
            <family val="2"/>
          </rPr>
          <t>[Unit: PURE]
[Scale: Actuals]</t>
        </r>
        <r>
          <rPr>
            <sz val="9"/>
            <color indexed="81"/>
            <rFont val="Tahoma"/>
            <family val="2"/>
          </rPr>
          <t xml:space="preserve">
</t>
        </r>
      </text>
    </comment>
    <comment ref="L49" authorId="0" shapeId="0">
      <text>
        <r>
          <rPr>
            <b/>
            <sz val="9"/>
            <color indexed="81"/>
            <rFont val="Tahoma"/>
            <family val="2"/>
          </rPr>
          <t>[Unit: PURE]
[Scale: Actuals]</t>
        </r>
        <r>
          <rPr>
            <sz val="9"/>
            <color indexed="81"/>
            <rFont val="Tahoma"/>
            <family val="2"/>
          </rPr>
          <t xml:space="preserve">
</t>
        </r>
      </text>
    </comment>
    <comment ref="M49" authorId="0" shapeId="0">
      <text>
        <r>
          <rPr>
            <b/>
            <sz val="9"/>
            <color indexed="81"/>
            <rFont val="Tahoma"/>
            <family val="2"/>
          </rPr>
          <t>[Unit: PURE]
[Scale: Actuals]</t>
        </r>
        <r>
          <rPr>
            <sz val="9"/>
            <color indexed="81"/>
            <rFont val="Tahoma"/>
            <family val="2"/>
          </rPr>
          <t xml:space="preserve">
</t>
        </r>
      </text>
    </comment>
    <comment ref="E50" authorId="0" shapeId="0">
      <text>
        <r>
          <rPr>
            <b/>
            <sz val="9"/>
            <color indexed="81"/>
            <rFont val="Tahoma"/>
            <family val="2"/>
          </rPr>
          <t>[Unit: PURE]
[Scale: Actuals]</t>
        </r>
        <r>
          <rPr>
            <sz val="9"/>
            <color indexed="81"/>
            <rFont val="Tahoma"/>
            <family val="2"/>
          </rPr>
          <t xml:space="preserve">
</t>
        </r>
      </text>
    </comment>
    <comment ref="F50" authorId="0" shapeId="0">
      <text>
        <r>
          <rPr>
            <b/>
            <sz val="9"/>
            <color indexed="81"/>
            <rFont val="Tahoma"/>
            <family val="2"/>
          </rPr>
          <t>[Unit: PURE]
[Scale: Actuals]</t>
        </r>
        <r>
          <rPr>
            <sz val="9"/>
            <color indexed="81"/>
            <rFont val="Tahoma"/>
            <family val="2"/>
          </rPr>
          <t xml:space="preserve">
</t>
        </r>
      </text>
    </comment>
    <comment ref="G50" authorId="0" shapeId="0">
      <text>
        <r>
          <rPr>
            <b/>
            <sz val="9"/>
            <color indexed="81"/>
            <rFont val="Tahoma"/>
            <family val="2"/>
          </rPr>
          <t>[Unit: PURE]
[Scale: Actuals]</t>
        </r>
        <r>
          <rPr>
            <sz val="9"/>
            <color indexed="81"/>
            <rFont val="Tahoma"/>
            <family val="2"/>
          </rPr>
          <t xml:space="preserve">
</t>
        </r>
      </text>
    </comment>
    <comment ref="H50" authorId="0" shapeId="0">
      <text>
        <r>
          <rPr>
            <b/>
            <sz val="9"/>
            <color indexed="81"/>
            <rFont val="Tahoma"/>
            <family val="2"/>
          </rPr>
          <t>[Unit: PURE]
[Scale: Actuals]</t>
        </r>
        <r>
          <rPr>
            <sz val="9"/>
            <color indexed="81"/>
            <rFont val="Tahoma"/>
            <family val="2"/>
          </rPr>
          <t xml:space="preserve">
</t>
        </r>
      </text>
    </comment>
    <comment ref="I50" authorId="0" shapeId="0">
      <text>
        <r>
          <rPr>
            <b/>
            <sz val="9"/>
            <color indexed="81"/>
            <rFont val="Tahoma"/>
            <family val="2"/>
          </rPr>
          <t>[Unit: PURE]
[Scale: Actuals]</t>
        </r>
      </text>
    </comment>
    <comment ref="J50" authorId="0" shapeId="0">
      <text>
        <r>
          <rPr>
            <b/>
            <sz val="9"/>
            <color indexed="81"/>
            <rFont val="Tahoma"/>
            <family val="2"/>
          </rPr>
          <t>[Unit: PURE]
[Scale: Actuals]</t>
        </r>
        <r>
          <rPr>
            <sz val="9"/>
            <color indexed="81"/>
            <rFont val="Tahoma"/>
            <family val="2"/>
          </rPr>
          <t xml:space="preserve">
</t>
        </r>
      </text>
    </comment>
    <comment ref="K50" authorId="0" shapeId="0">
      <text>
        <r>
          <rPr>
            <b/>
            <sz val="9"/>
            <color indexed="81"/>
            <rFont val="Tahoma"/>
            <family val="2"/>
          </rPr>
          <t>[Unit: PURE]
[Scale: Actuals]</t>
        </r>
        <r>
          <rPr>
            <sz val="9"/>
            <color indexed="81"/>
            <rFont val="Tahoma"/>
            <family val="2"/>
          </rPr>
          <t xml:space="preserve">
</t>
        </r>
      </text>
    </comment>
    <comment ref="L50" authorId="0" shapeId="0">
      <text>
        <r>
          <rPr>
            <b/>
            <sz val="9"/>
            <color indexed="81"/>
            <rFont val="Tahoma"/>
            <family val="2"/>
          </rPr>
          <t>[Unit: PURE]
[Scale: Actuals]</t>
        </r>
        <r>
          <rPr>
            <sz val="9"/>
            <color indexed="81"/>
            <rFont val="Tahoma"/>
            <family val="2"/>
          </rPr>
          <t xml:space="preserve">
</t>
        </r>
      </text>
    </comment>
    <comment ref="M50" authorId="0" shapeId="0">
      <text>
        <r>
          <rPr>
            <b/>
            <sz val="9"/>
            <color indexed="81"/>
            <rFont val="Tahoma"/>
            <family val="2"/>
          </rPr>
          <t>[Unit: PURE]
[Scale: Actuals]</t>
        </r>
        <r>
          <rPr>
            <sz val="9"/>
            <color indexed="81"/>
            <rFont val="Tahoma"/>
            <family val="2"/>
          </rPr>
          <t xml:space="preserve">
</t>
        </r>
      </text>
    </comment>
    <comment ref="E51" authorId="0" shapeId="0">
      <text>
        <r>
          <rPr>
            <b/>
            <sz val="9"/>
            <color indexed="81"/>
            <rFont val="Tahoma"/>
            <family val="2"/>
          </rPr>
          <t>[Unit: PURE]
[Scale: Actuals]</t>
        </r>
        <r>
          <rPr>
            <sz val="9"/>
            <color indexed="81"/>
            <rFont val="Tahoma"/>
            <family val="2"/>
          </rPr>
          <t xml:space="preserve">
</t>
        </r>
      </text>
    </comment>
    <comment ref="F51" authorId="0" shapeId="0">
      <text>
        <r>
          <rPr>
            <b/>
            <sz val="9"/>
            <color indexed="81"/>
            <rFont val="Tahoma"/>
            <family val="2"/>
          </rPr>
          <t>[Unit: PURE]
[Scale: Actuals]</t>
        </r>
        <r>
          <rPr>
            <sz val="9"/>
            <color indexed="81"/>
            <rFont val="Tahoma"/>
            <family val="2"/>
          </rPr>
          <t xml:space="preserve">
</t>
        </r>
      </text>
    </comment>
    <comment ref="G51" authorId="0" shapeId="0">
      <text>
        <r>
          <rPr>
            <b/>
            <sz val="9"/>
            <color indexed="81"/>
            <rFont val="Tahoma"/>
            <family val="2"/>
          </rPr>
          <t>[Unit: PURE]
[Scale: Actuals]</t>
        </r>
        <r>
          <rPr>
            <sz val="9"/>
            <color indexed="81"/>
            <rFont val="Tahoma"/>
            <family val="2"/>
          </rPr>
          <t xml:space="preserve">
</t>
        </r>
      </text>
    </comment>
    <comment ref="H51" authorId="0" shapeId="0">
      <text>
        <r>
          <rPr>
            <b/>
            <sz val="9"/>
            <color indexed="81"/>
            <rFont val="Tahoma"/>
            <family val="2"/>
          </rPr>
          <t>[Unit: PURE]
[Scale: Actuals]</t>
        </r>
      </text>
    </comment>
    <comment ref="I51" authorId="0" shapeId="0">
      <text>
        <r>
          <rPr>
            <b/>
            <sz val="9"/>
            <color indexed="81"/>
            <rFont val="Tahoma"/>
            <family val="2"/>
          </rPr>
          <t>[Unit: PURE]
[Scale: Actuals]</t>
        </r>
        <r>
          <rPr>
            <sz val="9"/>
            <color indexed="81"/>
            <rFont val="Tahoma"/>
            <family val="2"/>
          </rPr>
          <t xml:space="preserve">
</t>
        </r>
      </text>
    </comment>
    <comment ref="J51" authorId="0" shapeId="0">
      <text>
        <r>
          <rPr>
            <b/>
            <sz val="9"/>
            <color indexed="81"/>
            <rFont val="Tahoma"/>
            <family val="2"/>
          </rPr>
          <t>[Unit: PURE]
[Scale: Actuals]</t>
        </r>
        <r>
          <rPr>
            <sz val="9"/>
            <color indexed="81"/>
            <rFont val="Tahoma"/>
            <family val="2"/>
          </rPr>
          <t xml:space="preserve">
</t>
        </r>
      </text>
    </comment>
    <comment ref="K51" authorId="0" shapeId="0">
      <text>
        <r>
          <rPr>
            <b/>
            <sz val="9"/>
            <color indexed="81"/>
            <rFont val="Tahoma"/>
            <family val="2"/>
          </rPr>
          <t>[Unit: PURE]
[Scale: Actuals]</t>
        </r>
        <r>
          <rPr>
            <sz val="9"/>
            <color indexed="81"/>
            <rFont val="Tahoma"/>
            <family val="2"/>
          </rPr>
          <t xml:space="preserve">
</t>
        </r>
      </text>
    </comment>
    <comment ref="L51" authorId="0" shapeId="0">
      <text>
        <r>
          <rPr>
            <b/>
            <sz val="9"/>
            <color indexed="81"/>
            <rFont val="Tahoma"/>
            <family val="2"/>
          </rPr>
          <t>[Unit: PURE]
[Scale: Actuals]</t>
        </r>
        <r>
          <rPr>
            <sz val="9"/>
            <color indexed="81"/>
            <rFont val="Tahoma"/>
            <family val="2"/>
          </rPr>
          <t xml:space="preserve">
</t>
        </r>
      </text>
    </comment>
    <comment ref="M51" authorId="0" shapeId="0">
      <text>
        <r>
          <rPr>
            <b/>
            <sz val="9"/>
            <color indexed="81"/>
            <rFont val="Tahoma"/>
            <family val="2"/>
          </rPr>
          <t>[Unit: PURE]
[Scale: Actuals]</t>
        </r>
        <r>
          <rPr>
            <sz val="9"/>
            <color indexed="81"/>
            <rFont val="Tahoma"/>
            <family val="2"/>
          </rPr>
          <t xml:space="preserve">
</t>
        </r>
      </text>
    </comment>
    <comment ref="E52" authorId="0" shapeId="0">
      <text>
        <r>
          <rPr>
            <b/>
            <sz val="9"/>
            <color indexed="81"/>
            <rFont val="Tahoma"/>
            <family val="2"/>
          </rPr>
          <t>[Unit: PURE]
[Scale: Actuals]</t>
        </r>
        <r>
          <rPr>
            <sz val="9"/>
            <color indexed="81"/>
            <rFont val="Tahoma"/>
            <family val="2"/>
          </rPr>
          <t xml:space="preserve">
</t>
        </r>
      </text>
    </comment>
    <comment ref="F52" authorId="0" shapeId="0">
      <text>
        <r>
          <rPr>
            <b/>
            <sz val="9"/>
            <color indexed="81"/>
            <rFont val="Tahoma"/>
            <family val="2"/>
          </rPr>
          <t>[Unit: PURE]
[Scale: Actuals]</t>
        </r>
        <r>
          <rPr>
            <sz val="9"/>
            <color indexed="81"/>
            <rFont val="Tahoma"/>
            <family val="2"/>
          </rPr>
          <t xml:space="preserve">
</t>
        </r>
      </text>
    </comment>
    <comment ref="G52" authorId="0" shapeId="0">
      <text>
        <r>
          <rPr>
            <b/>
            <sz val="9"/>
            <color indexed="81"/>
            <rFont val="Tahoma"/>
            <family val="2"/>
          </rPr>
          <t>[Unit: PURE]
[Scale: Actuals]</t>
        </r>
        <r>
          <rPr>
            <sz val="9"/>
            <color indexed="81"/>
            <rFont val="Tahoma"/>
            <family val="2"/>
          </rPr>
          <t xml:space="preserve">
</t>
        </r>
      </text>
    </comment>
    <comment ref="H52" authorId="0" shapeId="0">
      <text>
        <r>
          <rPr>
            <b/>
            <sz val="9"/>
            <color indexed="81"/>
            <rFont val="Tahoma"/>
            <family val="2"/>
          </rPr>
          <t>[Unit: PURE]
[Scale: Actuals]</t>
        </r>
        <r>
          <rPr>
            <sz val="9"/>
            <color indexed="81"/>
            <rFont val="Tahoma"/>
            <family val="2"/>
          </rPr>
          <t xml:space="preserve">
</t>
        </r>
      </text>
    </comment>
    <comment ref="I52" authorId="0" shapeId="0">
      <text>
        <r>
          <rPr>
            <b/>
            <sz val="9"/>
            <color indexed="81"/>
            <rFont val="Tahoma"/>
            <family val="2"/>
          </rPr>
          <t>[Unit: PURE]
[Scale: Actuals]</t>
        </r>
        <r>
          <rPr>
            <sz val="9"/>
            <color indexed="81"/>
            <rFont val="Tahoma"/>
            <family val="2"/>
          </rPr>
          <t xml:space="preserve">
</t>
        </r>
      </text>
    </comment>
    <comment ref="J52" authorId="0" shapeId="0">
      <text>
        <r>
          <rPr>
            <b/>
            <sz val="9"/>
            <color indexed="81"/>
            <rFont val="Tahoma"/>
            <family val="2"/>
          </rPr>
          <t>[Unit: PURE]
[Scale: Actuals]</t>
        </r>
        <r>
          <rPr>
            <sz val="9"/>
            <color indexed="81"/>
            <rFont val="Tahoma"/>
            <family val="2"/>
          </rPr>
          <t xml:space="preserve">
</t>
        </r>
      </text>
    </comment>
    <comment ref="K52" authorId="0" shapeId="0">
      <text>
        <r>
          <rPr>
            <b/>
            <sz val="9"/>
            <color indexed="81"/>
            <rFont val="Tahoma"/>
            <family val="2"/>
          </rPr>
          <t>[Unit: PURE]
[Scale: Actuals]</t>
        </r>
        <r>
          <rPr>
            <sz val="9"/>
            <color indexed="81"/>
            <rFont val="Tahoma"/>
            <family val="2"/>
          </rPr>
          <t xml:space="preserve">
</t>
        </r>
      </text>
    </comment>
    <comment ref="L52" authorId="0" shapeId="0">
      <text>
        <r>
          <rPr>
            <b/>
            <sz val="9"/>
            <color indexed="81"/>
            <rFont val="Tahoma"/>
            <family val="2"/>
          </rPr>
          <t>[Unit: PURE]
[Scale: Actuals]</t>
        </r>
        <r>
          <rPr>
            <sz val="9"/>
            <color indexed="81"/>
            <rFont val="Tahoma"/>
            <family val="2"/>
          </rPr>
          <t xml:space="preserve">
</t>
        </r>
      </text>
    </comment>
    <comment ref="M52" authorId="0" shapeId="0">
      <text>
        <r>
          <rPr>
            <b/>
            <sz val="9"/>
            <color indexed="81"/>
            <rFont val="Tahoma"/>
            <family val="2"/>
          </rPr>
          <t>[Unit: PURE]
[Scale: Actuals]</t>
        </r>
        <r>
          <rPr>
            <sz val="9"/>
            <color indexed="81"/>
            <rFont val="Tahoma"/>
            <family val="2"/>
          </rPr>
          <t xml:space="preserve">
</t>
        </r>
      </text>
    </comment>
  </commentList>
</comments>
</file>

<file path=xl/comments17.xml><?xml version="1.0" encoding="utf-8"?>
<comments xmlns="http://schemas.openxmlformats.org/spreadsheetml/2006/main">
  <authors>
    <author>Pragati Raskar</author>
  </authors>
  <commentList>
    <comment ref="E12" authorId="0" shapeId="0">
      <text>
        <r>
          <rPr>
            <b/>
            <sz val="9"/>
            <color indexed="81"/>
            <rFont val="Tahoma"/>
            <family val="2"/>
          </rPr>
          <t>[Unit: PURE]
[Scale: Actuals]</t>
        </r>
        <r>
          <rPr>
            <sz val="9"/>
            <color indexed="81"/>
            <rFont val="Tahoma"/>
            <family val="2"/>
          </rPr>
          <t xml:space="preserve">
</t>
        </r>
      </text>
    </comment>
    <comment ref="E13" authorId="0" shapeId="0">
      <text>
        <r>
          <rPr>
            <b/>
            <sz val="9"/>
            <color indexed="81"/>
            <rFont val="Tahoma"/>
            <family val="2"/>
          </rPr>
          <t>[Unit: PURE]
[Scale: Actuals]</t>
        </r>
        <r>
          <rPr>
            <sz val="9"/>
            <color indexed="81"/>
            <rFont val="Tahoma"/>
            <family val="2"/>
          </rPr>
          <t xml:space="preserve">
</t>
        </r>
      </text>
    </comment>
    <comment ref="E16" authorId="0" shapeId="0">
      <text>
        <r>
          <rPr>
            <b/>
            <sz val="9"/>
            <color indexed="81"/>
            <rFont val="Tahoma"/>
            <family val="2"/>
          </rPr>
          <t>[Date Format: dd/MM/yyyy]Please double click to show the popup</t>
        </r>
        <r>
          <rPr>
            <sz val="9"/>
            <color indexed="81"/>
            <rFont val="Tahoma"/>
            <family val="2"/>
          </rPr>
          <t xml:space="preserve">
</t>
        </r>
      </text>
    </comment>
  </commentList>
</comments>
</file>

<file path=xl/sharedStrings.xml><?xml version="1.0" encoding="utf-8"?>
<sst xmlns="http://schemas.openxmlformats.org/spreadsheetml/2006/main" count="5815" uniqueCount="2396">
  <si>
    <t>Section 6: Non-SLR Securities</t>
  </si>
  <si>
    <t>Section 7: Export Credit</t>
  </si>
  <si>
    <t>Section 8: Sectoral Credit</t>
  </si>
  <si>
    <t>Section 8: Sectoral Credit- Industry Breakup</t>
  </si>
  <si>
    <t>Section 9: Sensitive Sector</t>
  </si>
  <si>
    <t>Section 10: MFIsSHGs</t>
  </si>
  <si>
    <t>Section-11: Country Risk</t>
  </si>
  <si>
    <t>3a57bdc1-554b-427f-aa29-05c8d1618a7e:~:NotMandatory:~:True:~:</t>
  </si>
  <si>
    <t>Back To Navigation Page</t>
  </si>
  <si>
    <t>e7faaa1d-ae71-4bd5-a4e8-bb19a4483ecb:~:lyt_GeneralInfo:~:NotMandatory:~:True:~::~:</t>
  </si>
  <si>
    <t>#LAYOUTSCSR#</t>
  </si>
  <si>
    <t>#CustPlc#</t>
  </si>
  <si>
    <t>#TABLE#</t>
  </si>
  <si>
    <t>#LAYOUTECSR#</t>
  </si>
  <si>
    <t>in-rbi-rep.xsd#in-rbi-rep_NameOfReportingInstitution</t>
  </si>
  <si>
    <t>Reporting Institution</t>
  </si>
  <si>
    <t>in-rbi-rep.xsd#in-rbi-rep_BankCode</t>
  </si>
  <si>
    <t>Bank Code</t>
  </si>
  <si>
    <t>in-rbi-rep.xsd#in-rbi-rep_ReportForTheYearEnded</t>
  </si>
  <si>
    <t>For the Period Ended</t>
  </si>
  <si>
    <t>in-rbi-rep.xsd#in-rbi-rep_DateOfReport</t>
  </si>
  <si>
    <t xml:space="preserve">Date of Report </t>
  </si>
  <si>
    <t>in-rbi-rep.xsd#in-rbi-rep_ReportStatus</t>
  </si>
  <si>
    <t xml:space="preserve">Status </t>
  </si>
  <si>
    <t>in-rbi-rep.xsd#in-rbi-rep_ValidationStatus</t>
  </si>
  <si>
    <t xml:space="preserve">Validation Status </t>
  </si>
  <si>
    <t>in-rbi-rep.xsd#in-rbi-rep_CategoriesOfBanks</t>
  </si>
  <si>
    <t>Bank Category</t>
  </si>
  <si>
    <t>in-rbi-rep.xsd#in-rbi-rep_GeneralRemarks</t>
  </si>
  <si>
    <t>General Remarks</t>
  </si>
  <si>
    <t>#LAYOUTSCER#</t>
  </si>
  <si>
    <t>#LAYOUTECER#</t>
  </si>
  <si>
    <t>in-rbi-rep.xsd#in-rbi-rep_Loans</t>
  </si>
  <si>
    <t>in-rbi-rep.xsd#in-rbi-rep_OverdraftAndCashCredits</t>
  </si>
  <si>
    <t>in-rbi-rep.xsd#in-rbi-rep_BillsPurchasedAndDiscounted</t>
  </si>
  <si>
    <t>in-rbi-rep.xsd#in-rbi-rep_LoansAndAdvancesToOtherBanks</t>
  </si>
  <si>
    <t>in-rbi-rep.xsd#in-rbi-rep_LoansAdvances</t>
  </si>
  <si>
    <t>in-rbi-rep.xsd#in-rbi-rep_RegionOfBusinessAxis::in-rbi-rep.xsd#in-rbi-rep_DomesticMember</t>
  </si>
  <si>
    <t>Part A - Loans and Advances - including bill credit  - Domestic Operations</t>
  </si>
  <si>
    <t>(Rs Lakh)</t>
  </si>
  <si>
    <t>Period of Delinquency</t>
  </si>
  <si>
    <t>Loans and Advances (Non-banks)</t>
  </si>
  <si>
    <t>Term Loans</t>
  </si>
  <si>
    <t>Cash Credits, Overdrafts and Demand Loans</t>
  </si>
  <si>
    <t>Bills Purchased and Discounted</t>
  </si>
  <si>
    <t>Loans and Advances to Banks</t>
  </si>
  <si>
    <t>Total Loan Assets</t>
  </si>
  <si>
    <t>in-rbi-rep.xsd#in-rbi-rep_AssetClassificationAxis::in-rbi-rep.xsd#in-rbi-rep_CurrentPeriodMember</t>
  </si>
  <si>
    <t>i) Current</t>
  </si>
  <si>
    <t>in-rbi-rep.xsd#in-rbi-rep_AssetClassificationAxis::in-rbi-rep.xsd#in-rbi-rep_OverdueLessThan90DaysMember</t>
  </si>
  <si>
    <t>ii) Overdue [ii.a + ii.b]</t>
  </si>
  <si>
    <t>in-rbi-rep.xsd#in-rbi-rep_AssetClassificationAxis::in-rbi-rep.xsd#in-rbi-rep_LoansAndAdvancesAsPerIRAC90DaysNormMember</t>
  </si>
  <si>
    <t>ii.a) Loans and Advances where 90 day norms is applicable as per IRAC</t>
  </si>
  <si>
    <t>in-rbi-rep.xsd#in-rbi-rep_AssetClassificationAxis::in-rbi-rep.xsd#in-rbi-rep_OverdueLessThan30DaysMember</t>
  </si>
  <si>
    <t>in-rbi-rep.xsd#in-rbi-rep_AssetClassificationAxis::in-rbi-rep.xsd#in-rbi-rep_OverdueFor30to60DaysMember</t>
  </si>
  <si>
    <t>in-rbi-rep.xsd#in-rbi-rep_AssetClassificationAxis::in-rbi-rep.xsd#in-rbi-rep_OverdueFor60To90DaysMember</t>
  </si>
  <si>
    <t>in-rbi-rep.xsd#in-rbi-rep_AssetClassificationAxis::in-rbi-rep.xsd#in-rbi-rep_LoansAndAdvancesNotAsPerIRAC90DaysNormMember</t>
  </si>
  <si>
    <t>ii.b) Loans and Advances where 90 day norms is NOT applicable as per IRAC</t>
  </si>
  <si>
    <t>in-rbi-rep.xsd#in-rbi-rep_AssetClassificationAxis::in-rbi-rep.xsd#in-rbi-rep_PerformingAssetsMember</t>
  </si>
  <si>
    <t>A. PERFORMING(i + ii)</t>
  </si>
  <si>
    <t>in-rbi-rep.xsd#in-rbi-rep_AssetClassificationAxis::in-rbi-rep.xsd#in-rbi-rep_SubStandardAssetsMember</t>
  </si>
  <si>
    <t>iii) Substandard</t>
  </si>
  <si>
    <t>in-rbi-rep.xsd#in-rbi-rep_AssetClassificationAxis::in-rbi-rep.xsd#in-rbi-rep_DoubtfulAssetsMember</t>
  </si>
  <si>
    <t>iv) Doubtful</t>
  </si>
  <si>
    <t>in-rbi-rep.xsd#in-rbi-rep_AssetClassificationAxis::in-rbi-rep.xsd#in-rbi-rep_LossAssetsMember</t>
  </si>
  <si>
    <t>v) Loss</t>
  </si>
  <si>
    <t>in-rbi-rep.xsd#in-rbi-rep_AssetClassificationAxis::in-rbi-rep.xsd#in-rbi-rep_NonPerformingAssetsMember</t>
  </si>
  <si>
    <t xml:space="preserve">B. NON-PERFORMING (iii + iv + v) </t>
  </si>
  <si>
    <t>C. Total ( A + B)</t>
  </si>
  <si>
    <t>* Last date of portfolio review (dd/mm/yyyy)</t>
  </si>
  <si>
    <t>Note: Non-performing assets are as defined in RBI (DBOD) circulars issued from time to time and as in force at time of review</t>
  </si>
  <si>
    <t>in-rbi-rep.xsd#in-rbi-rep_CommercialPaper</t>
  </si>
  <si>
    <t>in-rbi-rep.xsd#in-rbi-rep_NotesAndBondsOfCorporatesIncludingThoseOfPSUs</t>
  </si>
  <si>
    <t>in-rbi-rep.xsd#in-rbi-rep_InterBankAssets</t>
  </si>
  <si>
    <t>in-rbi-rep.xsd#in-rbi-rep_LeaseReceivables</t>
  </si>
  <si>
    <t>in-rbi-rep.xsd#in-rbi-rep_OtherAssetsInOtherInterestBearingAssets</t>
  </si>
  <si>
    <t>in-rbi-rep.xsd#in-rbi-rep_AggregateOtherInterestBearingAssetsExcludingTreasuryBillsGOISecuritiesBondsStateGovernmentSecurities</t>
  </si>
  <si>
    <t>Part B - Other Interest Bearing Assets (OIBA)  - Domestic Operations</t>
  </si>
  <si>
    <t>Commercial Paper</t>
  </si>
  <si>
    <t>Notes and Bonds of Corporates @</t>
  </si>
  <si>
    <t>Inter-bank Assets</t>
  </si>
  <si>
    <t>Lease Receivables +</t>
  </si>
  <si>
    <t>Others</t>
  </si>
  <si>
    <t>Total OIBA *</t>
  </si>
  <si>
    <t>1) Current</t>
  </si>
  <si>
    <t>2) Overdue</t>
  </si>
  <si>
    <t>A. PERFORMING (1 + 2)</t>
  </si>
  <si>
    <t xml:space="preserve">     3) Substandard</t>
  </si>
  <si>
    <t xml:space="preserve">     4) Doubtful</t>
  </si>
  <si>
    <t xml:space="preserve">     5) Loss</t>
  </si>
  <si>
    <t>B. NON-PERFORMING (3 + 4 + 5)</t>
  </si>
  <si>
    <t>C. TOTAL (A+B)</t>
  </si>
  <si>
    <t>@ including those of PSUs (owned by central and state governments)</t>
  </si>
  <si>
    <t>+ if not included in Part A (of this section)</t>
  </si>
  <si>
    <t>* excluding Government paper comprising</t>
  </si>
  <si>
    <t>in-rbi-rep.xsd#in-rbi-rep_TreasuryBills</t>
  </si>
  <si>
    <t>(a) Treasury bills</t>
  </si>
  <si>
    <t>in-rbi-rep.xsd#in-rbi-rep_GovernmentOfIndiaSecuritiesBonds@http://www.xbrl.org/2003/role/terseLabel</t>
  </si>
  <si>
    <t>(b) GOI Securities(Bonds)</t>
  </si>
  <si>
    <t>in-rbi-rep.xsd#in-rbi-rep_StateGovernmentSecurities@http://www.xbrl.org/2003/role/terseLabel</t>
  </si>
  <si>
    <t>(c) State Govt. securities</t>
  </si>
  <si>
    <t>in-rbi-rep.xsd#in-rbi-rep_GovernmentPaper</t>
  </si>
  <si>
    <t>Total</t>
  </si>
  <si>
    <t>in-rbi-rep.xsd#in-rbi-rep_RegionOfBusinessAxis::in-rbi-rep.xsd#in-rbi-rep_OverseasMember</t>
  </si>
  <si>
    <t>Part C - Loans and Advances - including bill credit  - Overseas Operations</t>
  </si>
  <si>
    <t>Part D - Other Interest Bearing Assets (OIBA) - Overseas Operations</t>
  </si>
  <si>
    <t xml:space="preserve">Notes and Bonds of Corporates </t>
  </si>
  <si>
    <t xml:space="preserve">Total OIBA </t>
  </si>
  <si>
    <t xml:space="preserve">2) Overdue </t>
  </si>
  <si>
    <t>SECTION 2 - CLASSIFICATION OF RISK ASSETS [By degree of risk and value impairment]</t>
  </si>
  <si>
    <t>in-rbi-rep.xsd#in-rbi-rep_AmountOutstanding</t>
  </si>
  <si>
    <t>in-rbi-rep.xsd#in-rbi-rep_PercentageOutstandingAmount@http://www.xbrl.org/2003/role/terseLabel</t>
  </si>
  <si>
    <t>in-rbi-rep.xsd#in-rbi-rep_LossProvision@http://www.xbrl.org/2003/role/terseLabel</t>
  </si>
  <si>
    <t>Part A - Loans &amp; Advances (including Bill Credit)</t>
  </si>
  <si>
    <t>(Amount in Rs Lakh)</t>
  </si>
  <si>
    <t>Risk Category *</t>
  </si>
  <si>
    <t>(Domestic Operations)</t>
  </si>
  <si>
    <t>(Overseas Operations)</t>
  </si>
  <si>
    <t>Outstanding Amount</t>
  </si>
  <si>
    <t>(% to Total)</t>
  </si>
  <si>
    <t>Provision made for (possible) losses @</t>
  </si>
  <si>
    <t>in-rbi-rep.xsd#in-rbi-rep_RiskTypeDimension::in-rbi-rep.xsd#in-rbi-rep_StandardAssetsMember</t>
  </si>
  <si>
    <t>1. Standard #</t>
  </si>
  <si>
    <t>in-rbi-rep.xsd#in-rbi-rep_RiskTypeDimension::in-rbi-rep.xsd#in-rbi-rep_SubStandardAssetsMember</t>
  </si>
  <si>
    <t>2. Sub-Standard</t>
  </si>
  <si>
    <t>in-rbi-rep.xsd#in-rbi-rep_RiskTypeDimension::in-rbi-rep.xsd#in-rbi-rep_DoubtfulAssetsMember</t>
  </si>
  <si>
    <t>3. Doubtful</t>
  </si>
  <si>
    <t>in-rbi-rep.xsd#in-rbi-rep_RiskTypeDimension::in-rbi-rep.xsd#in-rbi-rep_DoubtfulAssetsOneMember</t>
  </si>
  <si>
    <t>3a. Doubtful 1</t>
  </si>
  <si>
    <t>in-rbi-rep.xsd#in-rbi-rep_RiskTypeDimension::in-rbi-rep.xsd#in-rbi-rep_DoubtfulAssetsTwoMember</t>
  </si>
  <si>
    <t>3b. Doubtful 2</t>
  </si>
  <si>
    <t>in-rbi-rep.xsd#in-rbi-rep_RiskTypeDimension::in-rbi-rep.xsd#in-rbi-rep_DoubtfulAssetsThreeMember</t>
  </si>
  <si>
    <t>3c. Doubtful 3</t>
  </si>
  <si>
    <t>in-rbi-rep.xsd#in-rbi-rep_RiskTypeDimension::in-rbi-rep.xsd#in-rbi-rep_LossAssetsMember</t>
  </si>
  <si>
    <t>4. Loss</t>
  </si>
  <si>
    <t>Total (1 to 4)</t>
  </si>
  <si>
    <t>in-rbi-rep.xsd#in-rbi-rep_NettingItemforNPAs</t>
  </si>
  <si>
    <t>Netting Items for NPAs</t>
  </si>
  <si>
    <t>in-rbi-rep.xsd#in-rbi-rep_NetNPAs</t>
  </si>
  <si>
    <t>Net NPAs</t>
  </si>
  <si>
    <t>* Date of last portfolio review / classification (dd/mm/yyyy)</t>
  </si>
  <si>
    <t>@ Date of last provisioning review (dd/mm/yyyy)</t>
  </si>
  <si>
    <t>Memorandum Item</t>
  </si>
  <si>
    <t>(Rs. Lakh)</t>
  </si>
  <si>
    <t>in-rbi-rep.xsd#in-rbi-rep_AmountOfLoansAndAdvancesToGovernmentOrCarryingGovernmentGuaranteeWhichAreNonPerforming</t>
  </si>
  <si>
    <t># Include amount of loans &amp; advances to Government or carrying Government guarantee which are non-performing</t>
  </si>
  <si>
    <t>in-rbi-rep.xsd#in-rbi-rep_AmountOfInterestNotRecognisedOnGovernmentAndGovernmentGuaranteedLoans</t>
  </si>
  <si>
    <t>Amount of interest not recognised on the above Government &amp; Government guaranteed loans (Break-up)</t>
  </si>
  <si>
    <t>in-rbi-rep.xsd#in-rbi-rep_PeriodOfLoanAxis::in-rbi-rep.xsd#in-rbi-rep_ForLessThan18MonthsMember</t>
  </si>
  <si>
    <t>(a) for less than 18 months</t>
  </si>
  <si>
    <t>in-rbi-rep.xsd#in-rbi-rep_PeriodOfLoanAxis::in-rbi-rep.xsd#in-rbi-rep_For18MonthsAndOverMember</t>
  </si>
  <si>
    <t>(b) for 18 months and over</t>
  </si>
  <si>
    <t>Note: Under column 'Provision made for (possible) losses @', the provisions made on account of restructuring of standard advances need not be included, however, the provisions made on account of restructuring of NPAs should be included in respective categories.</t>
  </si>
  <si>
    <t>in-rbi-rep.xsd#in-rbi-rep_MovementTypeAxis::in-rbi-rep.xsd#in-rbi-rep_NPAMember:::in-rbi-rep.xsd#in-rbi-rep_RegionOfBusinessAxis::in-rbi-rep.xsd#in-rbi-rep_DomesticMember</t>
  </si>
  <si>
    <t>in-rbi-rep.xsd#in-rbi-rep_MovementTypeAxis::in-rbi-rep.xsd#in-rbi-rep_NPAMember:::in-rbi-rep.xsd#in-rbi-rep_RegionOfBusinessAxis::in-rbi-rep.xsd#in-rbi-rep_OverseasMember</t>
  </si>
  <si>
    <t>in-rbi-rep.xsd#in-rbi-rep_MovementTypeAxis::in-rbi-rep.xsd#in-rbi-rep_NPAMember:::in-rbi-rep.xsd#in-rbi-rep_RegionOfBusinessAxis::in-rbi-rep.xsd#in-rbi-rep_GlobalMember</t>
  </si>
  <si>
    <t>#STDT#</t>
  </si>
  <si>
    <t>Start Date</t>
  </si>
  <si>
    <t>#ENDT#</t>
  </si>
  <si>
    <t>End Date</t>
  </si>
  <si>
    <t>Part B: Movement in Provisions for NPAs in Loans/Advances (April to Date)</t>
  </si>
  <si>
    <t>Domestic</t>
  </si>
  <si>
    <t>Overseas</t>
  </si>
  <si>
    <t>Global</t>
  </si>
  <si>
    <t>in-rbi-rep.xsd#in-rbi-rep_AmountOfProvisionsForNPAs@http://www.xbrl.org/2003/role/periodStartLabel</t>
  </si>
  <si>
    <t>A. Amount of Provisions for NPAs at beginning of the FY</t>
  </si>
  <si>
    <t>in-rbi-rep.xsd#in-rbi-rep_NewAdditionsDuringThePeriod@http://www.xbrl.org/2003/role/terseLabel</t>
  </si>
  <si>
    <t>B. New additions during the Period (April to Date)</t>
  </si>
  <si>
    <t>in-rbi-rep.xsd#in-rbi-rep_ReductionsDuringThePeriod@http://www.xbrl.org/2003/role/terseLabel</t>
  </si>
  <si>
    <t>C. Reductions during the Period (April to Date)</t>
  </si>
  <si>
    <t>in-rbi-rep.xsd#in-rbi-rep_ReductionsOnAccountOfWriteOffs@http://www.xbrl.org/2003/role/terseLabel</t>
  </si>
  <si>
    <t xml:space="preserve">    C1. On account of Write Offs (Prov. Utilised for write-off)</t>
  </si>
  <si>
    <t>in-rbi-rep.xsd#in-rbi-rep_ReductionsOnAccountOfOthers@http://www.xbrl.org/2003/role/terseLabel</t>
  </si>
  <si>
    <t xml:space="preserve">    C2. Others</t>
  </si>
  <si>
    <t>in-rbi-rep.xsd#in-rbi-rep_AmountOfProvisionsForNPAs@http://www.xbrl.org/2003/role/periodEndLabel</t>
  </si>
  <si>
    <t>D. Amount of Provisions for NPAs at end of the FY/Period</t>
  </si>
  <si>
    <t>Note: 'A. Amount of Provisions for NPAs at beginning of the FY' should tally with 'D. Amount of Provisions for NPAs at end of the  FY/Period for the previous financial year.</t>
  </si>
  <si>
    <t>Section-2-CLASSIFICATION OF RISK ASSETS [By degree of risk and value impairment]</t>
  </si>
  <si>
    <t>in-rbi-rep.xsd#in-rbi-rep_RegionOfBusinessAxis::in-rbi-rep.xsd#in-rbi-rep_DomesticMember:::in-rbi-rep.xsd#in-rbi-rep_RiskTypeDimension::in-rbi-rep.xsd#in-rbi-rep_StandardAssetsMember</t>
  </si>
  <si>
    <t>in-rbi-rep.xsd#in-rbi-rep_RegionOfBusinessAxis::in-rbi-rep.xsd#in-rbi-rep_DomesticMember:::in-rbi-rep.xsd#in-rbi-rep_RiskTypeDimension::in-rbi-rep.xsd#in-rbi-rep_SubStandardAssetsMember</t>
  </si>
  <si>
    <t>in-rbi-rep.xsd#in-rbi-rep_RegionOfBusinessAxis::in-rbi-rep.xsd#in-rbi-rep_DomesticMember:::in-rbi-rep.xsd#in-rbi-rep_RiskTypeDimension::in-rbi-rep.xsd#in-rbi-rep_DoubtfulAssetsMember</t>
  </si>
  <si>
    <t>in-rbi-rep.xsd#in-rbi-rep_RegionOfBusinessAxis::in-rbi-rep.xsd#in-rbi-rep_DomesticMember:::in-rbi-rep.xsd#in-rbi-rep_RiskTypeDimension::in-rbi-rep.xsd#in-rbi-rep_LossAssetsMember</t>
  </si>
  <si>
    <t>in-rbi-rep.xsd#in-rbi-rep_RegionOfBusinessAxis::in-rbi-rep.xsd#in-rbi-rep_OverseasMember:::in-rbi-rep.xsd#in-rbi-rep_RiskTypeDimension::in-rbi-rep.xsd#in-rbi-rep_StandardAssetsMember</t>
  </si>
  <si>
    <t>in-rbi-rep.xsd#in-rbi-rep_RegionOfBusinessAxis::in-rbi-rep.xsd#in-rbi-rep_OverseasMember:::in-rbi-rep.xsd#in-rbi-rep_RiskTypeDimension::in-rbi-rep.xsd#in-rbi-rep_SubStandardAssetsMember</t>
  </si>
  <si>
    <t>in-rbi-rep.xsd#in-rbi-rep_RegionOfBusinessAxis::in-rbi-rep.xsd#in-rbi-rep_OverseasMember:::in-rbi-rep.xsd#in-rbi-rep_RiskTypeDimension::in-rbi-rep.xsd#in-rbi-rep_DoubtfulAssetsMember</t>
  </si>
  <si>
    <t>in-rbi-rep.xsd#in-rbi-rep_RegionOfBusinessAxis::in-rbi-rep.xsd#in-rbi-rep_OverseasMember:::in-rbi-rep.xsd#in-rbi-rep_RiskTypeDimension::in-rbi-rep.xsd#in-rbi-rep_LossAssetsMember</t>
  </si>
  <si>
    <t>Part C - Other Risk Assets and Exposures</t>
  </si>
  <si>
    <t>Item</t>
  </si>
  <si>
    <t>Standard</t>
  </si>
  <si>
    <t>Sub-Standard</t>
  </si>
  <si>
    <t>Doubtful</t>
  </si>
  <si>
    <t>Loss</t>
  </si>
  <si>
    <t>in-rbi-rep.xsd#in-rbi-rep_NetAmount</t>
  </si>
  <si>
    <t>in-rbi-rep.xsd#in-rbi-rep_ExposureTypeAxis::in-rbi-rep.xsd#in-rbi-rep_InterBankAssetsMember</t>
  </si>
  <si>
    <t>1  Inter-bank assets</t>
  </si>
  <si>
    <t>in-rbi-rep.xsd#in-rbi-rep_AmountOfOtherRiskAssetsAndExposure@http://www.xbrl.org/2003/role/terseLabel</t>
  </si>
  <si>
    <t xml:space="preserve">        - Amount</t>
  </si>
  <si>
    <t>in-rbi-rep.xsd#in-rbi-rep_LossProvisionOfOtherRiskAssetsAndExposure@http://www.xbrl.org/2003/role/terseLabel</t>
  </si>
  <si>
    <t xml:space="preserve">        - (Loss provision)</t>
  </si>
  <si>
    <t>in-rbi-rep.xsd#in-rbi-rep_ExposureTypeAxis::in-rbi-rep.xsd#in-rbi-rep_CommercialPaperMember</t>
  </si>
  <si>
    <t>2   Commercial paper</t>
  </si>
  <si>
    <t>in-rbi-rep.xsd#in-rbi-rep_ExposureTypeAxis::in-rbi-rep.xsd#in-rbi-rep_NotesAndBondMember</t>
  </si>
  <si>
    <t>3     Notes and bonds</t>
  </si>
  <si>
    <t>in-rbi-rep.xsd#in-rbi-rep_ExposureTypeAxis::in-rbi-rep.xsd#in-rbi-rep_SLRSecuritiesMember</t>
  </si>
  <si>
    <t>4     SLR Securities</t>
  </si>
  <si>
    <t>in-rbi-rep.xsd#in-rbi-rep_ExposureTypeAxis::in-rbi-rep.xsd#in-rbi-rep_RecivablesMember</t>
  </si>
  <si>
    <t>5    Receivables</t>
  </si>
  <si>
    <t>in-rbi-rep.xsd#in-rbi-rep_ExposureTypeAxis::in-rbi-rep.xsd#in-rbi-rep_OnBalancesheetMember</t>
  </si>
  <si>
    <t>Sub-Total (1 to 5)</t>
  </si>
  <si>
    <t>OFF BALANCE SHEET</t>
  </si>
  <si>
    <t>in-rbi-rep.xsd#in-rbi-rep_ExposureTypeAxis::in-rbi-rep.xsd#in-rbi-rep_GuaranteesOutstandingMember</t>
  </si>
  <si>
    <t>6 Guarantee outstanding</t>
  </si>
  <si>
    <t>in-rbi-rep.xsd#in-rbi-rep_ExposureTypeAxis::in-rbi-rep.xsd#in-rbi-rep_LetterOfCreditDocumentaryAndCleanOutstandingMember</t>
  </si>
  <si>
    <t>7 Letters of credit (Docy+Clean) outstanding</t>
  </si>
  <si>
    <t>in-rbi-rep.xsd#in-rbi-rep_ExposureTypeAxis::in-rbi-rep.xsd#in-rbi-rep_OtherContingentCreditExposureMember</t>
  </si>
  <si>
    <t>8 Other contingent credit exposures</t>
  </si>
  <si>
    <t>in-rbi-rep.xsd#in-rbi-rep_ExposureTypeAxis::in-rbi-rep.xsd#in-rbi-rep_OffBalanceSheetMember</t>
  </si>
  <si>
    <t>Sub-total(6 to 8)</t>
  </si>
  <si>
    <t>Grand-Total ( 1 to 8)</t>
  </si>
  <si>
    <t>Note: Off-balance sheet exposures are to be reported in the table based on the borrowers' asset classification as per IRAC norms.</t>
  </si>
  <si>
    <t>Part-A: Restructuring of Advances by Category</t>
  </si>
  <si>
    <t>Restructured Loans and Advances Retained as</t>
  </si>
  <si>
    <t>Items</t>
  </si>
  <si>
    <t>Accounts Restructured (April to Date)</t>
  </si>
  <si>
    <t>of which through CDR</t>
  </si>
  <si>
    <t>Accounts Restructured till end of the Quarter (Outstanding at end of the qaurter)</t>
  </si>
  <si>
    <t>Restructured Accounts Slipped to NPAs (April to Date)</t>
  </si>
  <si>
    <t>Restructured Accounts Slipped to NPAs till end of the Quarter (Outstanding at end of the qaurter)</t>
  </si>
  <si>
    <t>Restructured Accounts Slipped to NPAs till end of the Quarter (Outstanding at end of the quarter)</t>
  </si>
  <si>
    <t>in-rbi-rep.xsd#in-rbi-rep_RestructuredLoansAndAdvancesRetainedAxis::in-rbi-rep.xsd#in-rbi-rep_AggregateStandardAdvancesMember</t>
  </si>
  <si>
    <t>Standard Advances</t>
  </si>
  <si>
    <t>Number of borrowers</t>
  </si>
  <si>
    <t>Amount</t>
  </si>
  <si>
    <t>Sacrifice on diminution</t>
  </si>
  <si>
    <t>in-rbi-rep.xsd#in-rbi-rep_RestructuredLoansAndAdvancesRetainedAxis::in-rbi-rep.xsd#in-rbi-rep_SubStandardAdvancesMember</t>
  </si>
  <si>
    <t>Sub-standard Advances</t>
  </si>
  <si>
    <t>in-rbi-rep.xsd#in-rbi-rep_RestructuredLoansAndAdvancesRetainedAxis::in-rbi-rep.xsd#in-rbi-rep_DoubtfulAdvancesMember</t>
  </si>
  <si>
    <t>Doubtful Advances</t>
  </si>
  <si>
    <t>in-rbi-rep.xsd#in-rbi-rep_RestructuredLoansAndAdvancesRetainedAxis::in-rbi-rep.xsd#in-rbi-rep_LossMember</t>
  </si>
  <si>
    <t>Loss Advances</t>
  </si>
  <si>
    <t>Note:</t>
  </si>
  <si>
    <t>1.  In case of overseas operations, under the column 'of which through CDR', banks may include their restructured advances through facilities similar to CDR facility in India.</t>
  </si>
  <si>
    <t>2. Under column "Restructured Accounts Slipped to NPAs till end of the Quarter (Outstanding at end of the quarter)", the amount of slippage from restructured standard accounts are to be reported on cumulative basis adjusted for recoveries/write-offs.</t>
  </si>
  <si>
    <t>in-rbi-rep.xsd#in-rbi-rep_RegionOfBusinessAxis::in-rbi-rep.xsd#in-rbi-rep_GlobalMember</t>
  </si>
  <si>
    <t>Part B: Movement in Restructured Standard Loans/Advances (April to Date)</t>
  </si>
  <si>
    <t>in-rbi-rep.xsd#in-rbi-rep_AmountOfRestructuredStandardLoansAdvances@http://www.xbrl.org/2003/role/periodStartLabel</t>
  </si>
  <si>
    <t>A. Amount of Restructured Standard Loans/Advances at beginning of the FY/Period</t>
  </si>
  <si>
    <t>in-rbi-rep.xsd#in-rbi-rep_NewAdditionsDuringTheFinancialYearPeriod@http://www.xbrl.org/2003/role/terseLabel</t>
  </si>
  <si>
    <t>B. New additions during the FY/Period</t>
  </si>
  <si>
    <t>in-rbi-rep.xsd#in-rbi-rep_NewAdditionsDueToFreshRestructuringDuringThePeriod</t>
  </si>
  <si>
    <t>B1. Due to Fresh Restructuring during the FY/Period</t>
  </si>
  <si>
    <t>in-rbi-rep.xsd#in-rbi-rep_IncreaseInOutstandingInExistingRestructuredLoansOutOfNewAdditionsDuringTheFinancialYearPeriod@http://www.xbrl.org/2003/role/terseLabel</t>
  </si>
  <si>
    <t xml:space="preserve">       Of  which increase in outstanding due to additional /fresh sanctions to existing restructured accounts</t>
  </si>
  <si>
    <t>in-rbi-rep.xsd#in-rbi-rep_NewAdditionsDueToUpgradationOfRestructuredNPAsToRestructuredStdAdvances</t>
  </si>
  <si>
    <t>B2. Due to Upgradation of Rest NPAs to Rest Std Adv</t>
  </si>
  <si>
    <t>in-rbi-rep.xsd#in-rbi-rep_ReductionsDuringTheFinancialYearPeriod@http://www.xbrl.org/2003/role/terseLabel</t>
  </si>
  <si>
    <t>C. Reductions in Rest Std Adv during the FY/Period</t>
  </si>
  <si>
    <t>in-rbi-rep.xsd#in-rbi-rep_MovementofRestStdAdvToNormalStdAdv</t>
  </si>
  <si>
    <t xml:space="preserve">     C1. Movement of Rest Std Adv to Normal Std Adv</t>
  </si>
  <si>
    <t>in-rbi-rep.xsd#in-rbi-rep_ReductionsDuringTheFinancialYearPeriodDueToSlippedToNPAs@http://www.xbrl.org/2003/role/terseLabel</t>
  </si>
  <si>
    <t xml:space="preserve">     C2. Slipped to NPAs</t>
  </si>
  <si>
    <t>in-rbi-rep.xsd#in-rbi-rep_ReductionsDuringTheFinancialYearPeriodDueToRecovery@http://www.xbrl.org/2003/role/terseLabel</t>
  </si>
  <si>
    <t xml:space="preserve">     C3. Recovery</t>
  </si>
  <si>
    <t>in-rbi-rep.xsd#in-rbi-rep_ReductionsDuringTheFinancialYearPeriodDueToSoldToARCsOthers@http://www.xbrl.org/2003/role/terseLabel</t>
  </si>
  <si>
    <t xml:space="preserve">     C4. Sold to ARCs/Others</t>
  </si>
  <si>
    <t>in-rbi-rep.xsd#in-rbi-rep_ReductionsDuringTheFinancialYearPeriodDueToWriteOffs</t>
  </si>
  <si>
    <t xml:space="preserve">     C5. Write-offs</t>
  </si>
  <si>
    <t>in-rbi-rep.xsd#in-rbi-rep_OtherReductions</t>
  </si>
  <si>
    <t xml:space="preserve">     C6. Others, please specify</t>
  </si>
  <si>
    <t>in-rbi-rep.xsd#in-rbi-rep_OthersAxis</t>
  </si>
  <si>
    <t>#TYPDIM#</t>
  </si>
  <si>
    <t>in-rbi-rep.xsd#in-rbi-rep_AmountOfRestructuredStandardLoansAdvances@http://www.xbrl.org/2003/role/periodEndLabel</t>
  </si>
  <si>
    <t>D. Amount of Restructured Standard Loans/Advances at end of the FY/Period</t>
  </si>
  <si>
    <t>1. "A. Amount of Restructured Standard Loans/Advances at beginning of the FY/Period" should tally with "D. Amount of Restructured Standard Loans/Advances at end of the FY/Period" for the previous financial year.</t>
  </si>
  <si>
    <t>2. Master Circular on Disclosure in Financial Statement may be referred. "Movement of Rest Std Adv to Normal Std Adv" means restructured standard advances which cease to attract higher provisioning and / or additional risk weight at the end of the FY and hence need not be shown as restructured standard advances at the beginning of the next FY.</t>
  </si>
  <si>
    <t>3. The reporting should be on the same lines as disclosed in their financial statement.</t>
  </si>
  <si>
    <t>Note: Select the green cell above to add row(s) from iFile Menu -&gt; 'Add Row Below' option. In case of no data, leave the row blank.</t>
  </si>
  <si>
    <t xml:space="preserve">Part-A: Movement in Loans and Advances during the Period (April to Date)       </t>
  </si>
  <si>
    <t>Movement from</t>
  </si>
  <si>
    <t>Sub-standard</t>
  </si>
  <si>
    <t>(a)</t>
  </si>
  <si>
    <t>(b)</t>
  </si>
  <si>
    <t xml:space="preserve">(c) </t>
  </si>
  <si>
    <t>(d)</t>
  </si>
  <si>
    <t>(e)</t>
  </si>
  <si>
    <t>(f)</t>
  </si>
  <si>
    <t>(g)</t>
  </si>
  <si>
    <t xml:space="preserve">(h) </t>
  </si>
  <si>
    <t>(i)</t>
  </si>
  <si>
    <t>(j)</t>
  </si>
  <si>
    <t>(k) =(h+i+j)</t>
  </si>
  <si>
    <t>From Standard</t>
  </si>
  <si>
    <t>From Sub-standard</t>
  </si>
  <si>
    <t>From Doubtful</t>
  </si>
  <si>
    <t>From Loss</t>
  </si>
  <si>
    <t>in-rbi-rep.xsd#in-rbi-rep_AggregateUpgradeDowngrade@http://www.xbrl.org/2003/role/totalLabel</t>
  </si>
  <si>
    <t>Total Upgrade/Downgrade</t>
  </si>
  <si>
    <t>in-rbi-rep.xsd#in-rbi-rep_LoansAndAdvancesDisbursed@http://www.xbrl.org/2003/role/terseLabel</t>
  </si>
  <si>
    <t>in-rbi-rep.xsd#in-rbi-rep_EstimatedProvisionRequiredOnCurrentBalance</t>
  </si>
  <si>
    <t>in-rbi-rep.xsd#in-rbi-rep_ProvisionsHeld</t>
  </si>
  <si>
    <t>in-rbi-rep.xsd#in-rbi-rep_ExcessDeficitInProvisionHeld</t>
  </si>
  <si>
    <t>Part-B: Change in NPAs Profile during the Period (April to Date)</t>
  </si>
  <si>
    <t>in-rbi-rep.xsd#in-rbi-rep_NPAsAmount@http://www.xbrl.org/2003/role/periodStartLabel</t>
  </si>
  <si>
    <t>A. NPAs at the beginning of the FY</t>
  </si>
  <si>
    <t>in-rbi-rep.xsd#in-rbi-rep_NewAdditionDuringThePeriod</t>
  </si>
  <si>
    <t>B. New Addition to NPAs during the Period (Without Netting, pl. see Note 1)</t>
  </si>
  <si>
    <t>in-rbi-rep.xsd#in-rbi-rep_NewAdditionFromStandardAdvancesIncludingDevelopmentOfLCsBGs</t>
  </si>
  <si>
    <t>B.1 From Standard Advances (incl. Devolvement of LCs, BGs, etc)</t>
  </si>
  <si>
    <t>in-rbi-rep.xsd#in-rbi-rep_NewAdditionDueToRegulatoryInstructionsAmalgamation@http://www.xbrl.org/2003/role/terseLabel</t>
  </si>
  <si>
    <t>B.2 Due to Regulatory Instructions, Amalgamation, Compliance to RBI Inspection Action Points, etc.</t>
  </si>
  <si>
    <t>in-rbi-rep.xsd#in-rbi-rep_NewAdvancesDuringThePeriod</t>
  </si>
  <si>
    <t>B.a Out of B, from New Advances during the Period</t>
  </si>
  <si>
    <t>in-rbi-rep.xsd#in-rbi-rep_ReductionInNPAsEffectedDuringThePeriod</t>
  </si>
  <si>
    <t>C. Reduction in NPAs (incl. new additions to NPAs) effected during the Period</t>
  </si>
  <si>
    <t>in-rbi-rep.xsd#in-rbi-rep_ReductionInNPAsDueToUpgradation</t>
  </si>
  <si>
    <t>C.1 Due to Upgradation</t>
  </si>
  <si>
    <t>in-rbi-rep.xsd#in-rbi-rep_ReductionInNPAsDueToActualRecoveries</t>
  </si>
  <si>
    <t>C.2 Due to Actual Recoveries</t>
  </si>
  <si>
    <t>in-rbi-rep.xsd#in-rbi-rep_ReductionInNPAsDueToWriteoffs</t>
  </si>
  <si>
    <t>C.3 Due to Write-offs</t>
  </si>
  <si>
    <t>in-rbi-rep.xsd#in-rbi-rep_AmountOfTechnicalPrudentialWriteOffsOrAUCOutOfReductionInNPAsDueToWriteoffs</t>
  </si>
  <si>
    <t xml:space="preserve">C.3.1 Technical/Prudential Write-offs/AUC </t>
  </si>
  <si>
    <t>in-rbi-rep.xsd#in-rbi-rep_ReductionInNPAsDueToWriteOffsOnAccountOfCompromiseSettlements</t>
  </si>
  <si>
    <t>C.3.2 Write-offs on Account of Compromise Settlements</t>
  </si>
  <si>
    <t>in-rbi-rep.xsd#in-rbi-rep_ReductionInNPAsDueToActualWriteOffs</t>
  </si>
  <si>
    <t>C.3.3 Actual Write-offs, if any</t>
  </si>
  <si>
    <t>in-rbi-rep.xsd#in-rbi-rep_ReductionInNPAsDueToRegulatoryInstructions</t>
  </si>
  <si>
    <t>C.4 Due to Regulatory Instructions, Amalgamation, Compliance to RBI Inspection Action Points, etc.</t>
  </si>
  <si>
    <t>in-rbi-rep.xsd#in-rbi-rep_ReductionInNPAsDueToUpgradationsOutOfNewAdvances</t>
  </si>
  <si>
    <t>C.a Upgradations out of B.a</t>
  </si>
  <si>
    <t>in-rbi-rep.xsd#in-rbi-rep_ReductionInNPAsDueToRecoveriesOutOfNewAdvances</t>
  </si>
  <si>
    <t>C.b Recoveries out of B.a</t>
  </si>
  <si>
    <t>in-rbi-rep.xsd#in-rbi-rep_ReductionInNPAsDueToWriteOffsOutOfNewAdvances</t>
  </si>
  <si>
    <t>C.c Write-offs (all kind of write-offs, incl. compromise write-offs) out of B.a</t>
  </si>
  <si>
    <t>in-rbi-rep.xsd#in-rbi-rep_IncreaseDueToChangeInAssetClassificationExcludingUpgradation</t>
  </si>
  <si>
    <t>D. Increase due to change in Asset Classification (excl. up-gradation)</t>
  </si>
  <si>
    <t>in-rbi-rep.xsd#in-rbi-rep_DecreaseDueToChangeInAssetClassificationExcludingUpgradation</t>
  </si>
  <si>
    <t>E. Decrease due to change in Asset Classification (excl. up-gradation)</t>
  </si>
  <si>
    <t>in-rbi-rep.xsd#in-rbi-rep_IncreaseInSameNPACategory</t>
  </si>
  <si>
    <t>F. Increase in the same NPA Category</t>
  </si>
  <si>
    <t>in-rbi-rep.xsd#in-rbi-rep_NPAsAmount@http://www.xbrl.org/2003/role/periodEndLabel</t>
  </si>
  <si>
    <t>G. NPAs at the end of the Period</t>
  </si>
  <si>
    <t>1. Reporting of flow figures for New Accretion to NPAs, up-gradation, recoveries and write-offs should be on gross basis (i.e., even though the slippage and the related upgradation/recoveries is within the same reporting period).   In other words, the data on up-gradation, recoveries and write-offs from new NPAs during the year should also be reported in respective categories.</t>
  </si>
  <si>
    <t xml:space="preserve">2. Actual Recoveries should Include recoveries through compromise, sale of NPAs, etc. </t>
  </si>
  <si>
    <t>3. The column 'Out of B, from New Advances during the Period' should cover all borrowal accounts where FIRST disbursement was made during April to Date and turned into NPA</t>
  </si>
  <si>
    <t xml:space="preserve">4. In normal circumstances the amount reported under "F. Increase in the same NPA Category" should be NIL. However, any increase in outstanding amount in the existing NPA accounts under exceptional circumstances (such as non blocking of credit cards classified as NPAs, etc.) should be reported under "F. Increase in the same NPA Category". </t>
  </si>
  <si>
    <t>5. 'A. NPAs at the beginning of the FY' should tally with 'G. NPAs at the end of the Period' for the previous financial year.</t>
  </si>
  <si>
    <t>Part-C: Movement in Technical/Prudential Write-offs/Adv under Collection A/C during the Period (April to Date)</t>
  </si>
  <si>
    <t>in-rbi-rep.xsd#in-rbi-rep_AmountOfTechnicalOrPrudentialWriteOffsOrAUCForAPeriod@http://www.xbrl.org/2003/role/periodStartLabel</t>
  </si>
  <si>
    <t>A. Amount of Technical/Prudential Write-offs/AUC at beginning of the year</t>
  </si>
  <si>
    <t>in-rbi-rep.xsd#in-rbi-rep_NewAdditionsDuringTheQuarter</t>
  </si>
  <si>
    <t>B. New additions during the period (April to Date)</t>
  </si>
  <si>
    <t>in-rbi-rep.xsd#in-rbi-rep_Reductions</t>
  </si>
  <si>
    <t>C. Reductions</t>
  </si>
  <si>
    <t>in-rbi-rep.xsd#in-rbi-rep_ReductionsDueToCashRecoveries@http://www.xbrl.org/2003/role/terseLabel</t>
  </si>
  <si>
    <t>C.1 Cash Recoveries</t>
  </si>
  <si>
    <t>in-rbi-rep.xsd#in-rbi-rep_CashRecoveriesDueToSaleToARCs@http://www.xbrl.org/2003/role/terseLabel</t>
  </si>
  <si>
    <t>C.1.1 Due to Sale to ARCs, etc.</t>
  </si>
  <si>
    <t>in-rbi-rep.xsd#in-rbi-rep_CashRecoveriesDueToOthers@http://www.xbrl.org/2003/role/terseLabel</t>
  </si>
  <si>
    <t>C.1.2 Others</t>
  </si>
  <si>
    <t>in-rbi-rep.xsd#in-rbi-rep_ReductionsDueToSacrificeOnAccountOfSaleOfWrittenOffAccounts</t>
  </si>
  <si>
    <t>C.2 Sacrifice on account of sale of w/o A/Cs</t>
  </si>
  <si>
    <t>in-rbi-rep.xsd#in-rbi-rep_ReductionsDueToOthers@http://www.xbrl.org/2003/role/terseLabel</t>
  </si>
  <si>
    <t>C.3 Others</t>
  </si>
  <si>
    <t>in-rbi-rep.xsd#in-rbi-rep_AmountOfTechnicalOrPrudentialWriteOffsOrAUCForAPeriod@http://www.xbrl.org/2003/role/periodEndLabel</t>
  </si>
  <si>
    <t>D. Amount of Technical/Prudential Write-offs/AUC at end of the quarter</t>
  </si>
  <si>
    <t>in-rbi-rep.xsd#in-rbi-rep_AmountOfCumulativeWriteOffsAtTheEndOfTheQuarter</t>
  </si>
  <si>
    <t>E. Amount of Cumulative write-offs at end of the quarter</t>
  </si>
  <si>
    <t>1. Cumulative Write-offs should include cumulative sum of all types of write-offs adjusted for recovery from written-off accounts, such as technical/prudential write-offs together with actual write-offs, write-offs under compromise, advances under collection account (AUC A/C in SBI group), etc.</t>
  </si>
  <si>
    <t>2.  'A. Amount of Technical/Prudential Write-offs/AUC at beginning of the year' should tally with 'D. Amount of Technical/Prudential Write-offs/AUC at end of the quarter" for the previous financial year.</t>
  </si>
  <si>
    <t xml:space="preserve">Part-D: Recoveries of NPAs through SARFAESI, DRT and Lok Adalat (Position as at end of the Quarter) - Domestic Operations </t>
  </si>
  <si>
    <t>SARFAESI - Cumulative since Inception of the Act</t>
  </si>
  <si>
    <t>No. of Cases</t>
  </si>
  <si>
    <t>in-rbi-rep.xsd#in-rbi-rep_SourcesOfRecoveriesOfNPAsAxis::in-rbi-rep.xsd#in-rbi-rep_SARFAESIMember:::in-rbi-rep.xsd#in-rbi-rep_RegionOfBusinessAxis::in-rbi-rep.xsd#in-rbi-rep_DomesticMember</t>
  </si>
  <si>
    <t>No. of Notices Issued</t>
  </si>
  <si>
    <t>Of Total Notices Issued, cases where Amount was Recovered</t>
  </si>
  <si>
    <t>Cases where Compromise Proposals Received</t>
  </si>
  <si>
    <t>Of Compromise Proposal, Cases where Amount was Recovered</t>
  </si>
  <si>
    <t>DRT - Cumulative since Inception of the DRTs</t>
  </si>
  <si>
    <t>in-rbi-rep.xsd#in-rbi-rep_RegionOfBusinessAxis::in-rbi-rep.xsd#in-rbi-rep_DomesticMember:::in-rbi-rep.xsd#in-rbi-rep_SourcesOfRecoveriesOfNPAsAxis::in-rbi-rep.xsd#in-rbi-rep_DebtRecoveryTribunalMember</t>
  </si>
  <si>
    <t>Cases Transferred/Filed with DRTs</t>
  </si>
  <si>
    <t>Cases decided by DRTs</t>
  </si>
  <si>
    <t xml:space="preserve">Recovery in cases decided by DRTs </t>
  </si>
  <si>
    <t>Cases pending with DRTs</t>
  </si>
  <si>
    <t>Cost of Filing Cases with DRT</t>
  </si>
  <si>
    <t>Lok Adalat - Cumulative since Inception Lok Adalat</t>
  </si>
  <si>
    <t>in-rbi-rep.xsd#in-rbi-rep_SourcesOfRecoveriesOfNPAsAxis::in-rbi-rep.xsd#in-rbi-rep_LokAdalatMember:::in-rbi-rep.xsd#in-rbi-rep_RegionOfBusinessAxis::in-rbi-rep.xsd#in-rbi-rep_DomesticMember</t>
  </si>
  <si>
    <t>Total Cases at the beginning of the Quarter</t>
  </si>
  <si>
    <t>New cases during the Quarter</t>
  </si>
  <si>
    <t>Total Cases at the end of the Quarter</t>
  </si>
  <si>
    <t>Cases Decided at the beginning of the Quarter</t>
  </si>
  <si>
    <t>Cases decided during the Quarter</t>
  </si>
  <si>
    <t>Cases decided at the end of the Quarter</t>
  </si>
  <si>
    <t>Cases where Recovery Effected - at the beginning of the Quarter</t>
  </si>
  <si>
    <t>Cases where Recovery Effected - during the Quarter</t>
  </si>
  <si>
    <t>Cases where Recovery Effected - at the end of the Quarter</t>
  </si>
  <si>
    <t>1. Figures in respect of cases transferred/filed with DRTs, cases decided by DRTs and cost of filing the cases should be on cumulative basis (since inception of DRTs) and not pertaining to that quarter only.</t>
  </si>
  <si>
    <t>2. 'Total Cases at the beginning of the Quarter' should tally with 'Total Cases at the end of the Quarter' for the previous Quarter.</t>
  </si>
  <si>
    <t>3. The total of the figures (number of cases and the amount involved ) of cases pending with DRTs and cases decided by DRTs should tally with those of cases transferred /filed with DRTs. The compromise settlements in respect of cases filed with DRTs should be included under cases decided by DRTs.</t>
  </si>
  <si>
    <t>in-rbi-rep.xsd#in-rbi-rep_DateOfSanctionOfTopImpairedCredit</t>
  </si>
  <si>
    <t>in-rbi-rep.xsd#in-rbi-rep_RiskClassificationOfImpairedCredit</t>
  </si>
  <si>
    <t>in-rbi-rep.xsd#in-rbi-rep_CreditExposure</t>
  </si>
  <si>
    <t>in-rbi-rep.xsd#in-rbi-rep_LossProvisionsHeld</t>
  </si>
  <si>
    <t>in-rbi-rep.xsd#in-rbi-rep_InterestInArrears</t>
  </si>
  <si>
    <t>in-rbi-rep.xsd#in-rbi-rep_TotalInvestmentExposure</t>
  </si>
  <si>
    <t>in-rbi-rep.xsd#in-rbi-rep_ExposureAmount</t>
  </si>
  <si>
    <t>in-rbi-rep.xsd#in-rbi-rep_PermanentAccountNumberAxis</t>
  </si>
  <si>
    <t>in-rbi-rep.xsd#in-rbi-rep_NameOfBorrowerAxis</t>
  </si>
  <si>
    <t>in-rbi-rep.xsd#in-rbi-rep_ExposureTypeAxis::in-rbi-rep.xsd#in-rbi-rep_FundedMember:::in-rbi-rep.xsd#in-rbi-rep_RegionOfBusinessAxis::in-rbi-rep.xsd#in-rbi-rep_DomesticMember</t>
  </si>
  <si>
    <t>in-rbi-rep.xsd#in-rbi-rep_ExposureTypeAxis::in-rbi-rep.xsd#in-rbi-rep_NonFundedMember:::in-rbi-rep.xsd#in-rbi-rep_RegionOfBusinessAxis::in-rbi-rep.xsd#in-rbi-rep_DomesticMember</t>
  </si>
  <si>
    <t>#SERIAL#</t>
  </si>
  <si>
    <t xml:space="preserve">TOP IMPAIRED CREDITS </t>
  </si>
  <si>
    <t>Sr No</t>
  </si>
  <si>
    <t>PAN Number Of Defaulter</t>
  </si>
  <si>
    <t>Name Of Defaulter</t>
  </si>
  <si>
    <t xml:space="preserve"> Date Of Sanction (dd/mm/yyyy)</t>
  </si>
  <si>
    <t>Risk Classification</t>
  </si>
  <si>
    <t>Funded Credit Exposure</t>
  </si>
  <si>
    <t>Non- Funded Credit Exposure</t>
  </si>
  <si>
    <t>Total Credit Exposure</t>
  </si>
  <si>
    <t>Loss Provisions held</t>
  </si>
  <si>
    <t>Interest in Arrears</t>
  </si>
  <si>
    <t>Total Investment Exposure, if any</t>
  </si>
  <si>
    <t>Total Exposure</t>
  </si>
  <si>
    <t>3. Risk Classification: SS - Sub-standard, SSR - Substandard Restructured, DR - Doubtful Restructures, D1 - Doubtful 1, D2  - Doubtful 2, D3 - Doubtful 3, L - Loss.</t>
  </si>
  <si>
    <t>in-rbi-rep.xsd#in-rbi-rep_InvestmentsHeldToMaturity@http://www.xbrl.org/2003/role/terseLabel</t>
  </si>
  <si>
    <t>in-rbi-rep.xsd#in-rbi-rep_InvestmentsAvailableForSale@http://www.xbrl.org/2003/role/terseLabel</t>
  </si>
  <si>
    <t>in-rbi-rep.xsd#in-rbi-rep_InvestmentsHeldForTrading</t>
  </si>
  <si>
    <t>in-rbi-rep.xsd#in-rbi-rep_InvestmentPortfolio</t>
  </si>
  <si>
    <t>in-rbi-rep.xsd#in-rbi-rep_ValuationAxis::in-rbi-rep.xsd#in-rbi-rep_BookValueMember</t>
  </si>
  <si>
    <t>in-rbi-rep.xsd#in-rbi-rep_ValuationAxis::in-rbi-rep.xsd#in-rbi-rep_MarketValueMember</t>
  </si>
  <si>
    <t>Part A: Quality of Investment Portfolio (Domestic\ Overseas\ Global Operation)</t>
  </si>
  <si>
    <t>Category of Investment (Domestic Operation)</t>
  </si>
  <si>
    <t>Book Value</t>
  </si>
  <si>
    <t>Market Value</t>
  </si>
  <si>
    <t>Available
for Sale</t>
  </si>
  <si>
    <t>Held for
Trading</t>
  </si>
  <si>
    <t>in-rbi-rep.xsd#in-rbi-rep_InvestmentsNatureDimension::in-rbi-rep.xsd#in-rbi-rep_SLRInvestmentsMember</t>
  </si>
  <si>
    <t>A. SLR Investments - Total</t>
  </si>
  <si>
    <t>in-rbi-rep.xsd#in-rbi-rep_InvestmentsNatureDimension::in-rbi-rep.xsd#in-rbi-rep_GOITreasuryBillsMember</t>
  </si>
  <si>
    <t xml:space="preserve">        - GOI Treasury bills</t>
  </si>
  <si>
    <t>in-rbi-rep.xsd#in-rbi-rep_InvestmentsNatureDimension::in-rbi-rep.xsd#in-rbi-rep_GOISecuritiesMember</t>
  </si>
  <si>
    <t xml:space="preserve">        - GOI Securities(Dated)</t>
  </si>
  <si>
    <t>in-rbi-rep.xsd#in-rbi-rep_InvestmentsNatureDimension::in-rbi-rep.xsd#in-rbi-rep_StateGovernmentSecuritiesMember</t>
  </si>
  <si>
    <t xml:space="preserve">        - State Govt. Securities(Dated)</t>
  </si>
  <si>
    <t>in-rbi-rep.xsd#in-rbi-rep_InvestmentsNatureDimension::in-rbi-rep.xsd#in-rbi-rep_OtherApprovedSecuritiesMember</t>
  </si>
  <si>
    <t xml:space="preserve">        - Other approved Securities</t>
  </si>
  <si>
    <t>in-rbi-rep.xsd#in-rbi-rep_InvestmentsNatureDimension::in-rbi-rep.xsd#in-rbi-rep_AggregateDebtSecuritiesMember</t>
  </si>
  <si>
    <t>B. Debt Securities - Total(Ba + Bb)</t>
  </si>
  <si>
    <t>in-rbi-rep.xsd#in-rbi-rep_InvestmentsNatureDimension::in-rbi-rep.xsd#in-rbi-rep_AggregateDebtSecuritiesMember:::in-rbi-rep.xsd#in-rbi-rep_SecuritiesTypeAxis::in-rbi-rep.xsd#in-rbi-rep_QuotedSecuritiesMember</t>
  </si>
  <si>
    <t>B.a Debt Securities - Quoted - Total</t>
  </si>
  <si>
    <t>in-rbi-rep.xsd#in-rbi-rep_InvestmentsNatureDimension::in-rbi-rep.xsd#in-rbi-rep_PSUBondsMember:::in-rbi-rep.xsd#in-rbi-rep_SecuritiesTypeAxis::in-rbi-rep.xsd#in-rbi-rep_QuotedSecuritiesMember</t>
  </si>
  <si>
    <t xml:space="preserve">    (i) PSU bonds (excluding Banks/FIs)  </t>
  </si>
  <si>
    <t>in-rbi-rep.xsd#in-rbi-rep_InvestmentsNatureDimension::in-rbi-rep.xsd#in-rbi-rep_MutualFundsDebtOrientedMember:::in-rbi-rep.xsd#in-rbi-rep_SecuritiesTypeAxis::in-rbi-rep.xsd#in-rbi-rep_QuotedSecuritiesMember</t>
  </si>
  <si>
    <t xml:space="preserve">    (ii) Mutual funds(debt oriented)</t>
  </si>
  <si>
    <t>in-rbi-rep.xsd#in-rbi-rep_InvestmentsNatureDimension::in-rbi-rep.xsd#in-rbi-rep_BankCertificateOfDepositsMember:::in-rbi-rep.xsd#in-rbi-rep_SecuritiesTypeAxis::in-rbi-rep.xsd#in-rbi-rep_QuotedSecuritiesMember</t>
  </si>
  <si>
    <t xml:space="preserve">    (iii) Bank Certificate of Deposits</t>
  </si>
  <si>
    <t>in-rbi-rep.xsd#in-rbi-rep_InvestmentsNatureDimension::in-rbi-rep.xsd#in-rbi-rep_AllOtherDebtSecuritiesExcludingEquitiesMember:::in-rbi-rep.xsd#in-rbi-rep_SecuritiesTypeAxis::in-rbi-rep.xsd#in-rbi-rep_QuotedSecuritiesMember</t>
  </si>
  <si>
    <t xml:space="preserve">    (iv) All others excluding equities</t>
  </si>
  <si>
    <t>in-rbi-rep.xsd#in-rbi-rep_InvestmentsNatureDimension::in-rbi-rep.xsd#in-rbi-rep_AggregateDebtSecuritiesMember:::in-rbi-rep.xsd#in-rbi-rep_SecuritiesTypeAxis::in-rbi-rep.xsd#in-rbi-rep_UnQuotedSecuritiesMember</t>
  </si>
  <si>
    <t>B.b Debt Securities - Unquoted - Total</t>
  </si>
  <si>
    <t>in-rbi-rep.xsd#in-rbi-rep_InvestmentsNatureDimension::in-rbi-rep.xsd#in-rbi-rep_GOIRecapitalisationBondsMember:::in-rbi-rep.xsd#in-rbi-rep_SecuritiesTypeAxis::in-rbi-rep.xsd#in-rbi-rep_UnQuotedSecuritiesMember</t>
  </si>
  <si>
    <t xml:space="preserve">     (i) GOI Recapitalisation bonds</t>
  </si>
  <si>
    <t>in-rbi-rep.xsd#in-rbi-rep_InvestmentsNatureDimension::in-rbi-rep.xsd#in-rbi-rep_PSUBondsMember:::in-rbi-rep.xsd#in-rbi-rep_SecuritiesTypeAxis::in-rbi-rep.xsd#in-rbi-rep_UnQuotedSecuritiesMember</t>
  </si>
  <si>
    <t xml:space="preserve">     (ii) PSU bonds(excluding Banks/FIs)</t>
  </si>
  <si>
    <t>in-rbi-rep.xsd#in-rbi-rep_InvestmentsNatureDimension::in-rbi-rep.xsd#in-rbi-rep_MutualFundsDebtOrientedMember:::in-rbi-rep.xsd#in-rbi-rep_SecuritiesTypeAxis::in-rbi-rep.xsd#in-rbi-rep_UnQuotedSecuritiesMember</t>
  </si>
  <si>
    <t xml:space="preserve">     (iii) Mutual funds(debt oriented)</t>
  </si>
  <si>
    <t>in-rbi-rep.xsd#in-rbi-rep_InvestmentsNatureDimension::in-rbi-rep.xsd#in-rbi-rep_BankCertificateOfDepositsMember:::in-rbi-rep.xsd#in-rbi-rep_SecuritiesTypeAxis::in-rbi-rep.xsd#in-rbi-rep_UnQuotedSecuritiesMember</t>
  </si>
  <si>
    <t xml:space="preserve">     (iv) Bank Certificate of Deposits</t>
  </si>
  <si>
    <t>in-rbi-rep.xsd#in-rbi-rep_InvestmentsNatureDimension::in-rbi-rep.xsd#in-rbi-rep_AllOtherDebtSecuritiesExcludingEquitiesMember:::in-rbi-rep.xsd#in-rbi-rep_SecuritiesTypeAxis::in-rbi-rep.xsd#in-rbi-rep_UnQuotedSecuritiesMember</t>
  </si>
  <si>
    <t xml:space="preserve">     (v) All others excluding equities</t>
  </si>
  <si>
    <t>in-rbi-rep.xsd#in-rbi-rep_InvestmentsNatureDimension::in-rbi-rep.xsd#in-rbi-rep_EquitiesMember</t>
  </si>
  <si>
    <t>C. Equities - Total</t>
  </si>
  <si>
    <t>in-rbi-rep.xsd#in-rbi-rep_InvestmentsNatureDimension::in-rbi-rep.xsd#in-rbi-rep_EquitiesMember:::in-rbi-rep.xsd#in-rbi-rep_SecuritiesTypeAxis::in-rbi-rep.xsd#in-rbi-rep_QuotedSecuritiesMember</t>
  </si>
  <si>
    <t xml:space="preserve">      (i) Quoted</t>
  </si>
  <si>
    <t>in-rbi-rep.xsd#in-rbi-rep_InvestmentsNatureDimension::in-rbi-rep.xsd#in-rbi-rep_EquitiesMember:::in-rbi-rep.xsd#in-rbi-rep_SecuritiesTypeAxis::in-rbi-rep.xsd#in-rbi-rep_UnQuotedSecuritiesMember</t>
  </si>
  <si>
    <t xml:space="preserve">      (ii) Unquoted</t>
  </si>
  <si>
    <t>in-rbi-rep.xsd#in-rbi-rep_InvestmentsNatureDimension::in-rbi-rep.xsd#in-rbi-rep_InvestmentsInEquityOrientedMutualFundsOutOfAggregateEquitiesMember</t>
  </si>
  <si>
    <t>Out of C Equities - Total - investments in equity - oriented mutual funds</t>
  </si>
  <si>
    <t>in-rbi-rep.xsd#in-rbi-rep_InvestmentsNatureDimension::in-rbi-rep.xsd#in-rbi-rep_GrossInvestmentsMember</t>
  </si>
  <si>
    <t>TOTAL Investments (A+B+C) - Domestic Operations</t>
  </si>
  <si>
    <t>Investments (Overseas Operation)</t>
  </si>
  <si>
    <t>Investments (Global Operations)</t>
  </si>
  <si>
    <t>in-rbi-rep.xsd#in-rbi-rep_AmountOfInvestmentsShifted</t>
  </si>
  <si>
    <t>in-rbi-rep.xsd#in-rbi-rep_AggregateProvisionOnAccountOfShiftingOfInvestments</t>
  </si>
  <si>
    <t>Part B: Shifting of Investments during the period (Domestic)</t>
  </si>
  <si>
    <t>Total Provisions on Account of Shifting of Investments</t>
  </si>
  <si>
    <t>Current Quarter</t>
  </si>
  <si>
    <t>Current Year (from April to date)</t>
  </si>
  <si>
    <t>in-rbi-rep.xsd#in-rbi-rep_ShiftingOfInvestmentsAxis::in-rbi-rep.xsd#in-rbi-rep_InvestmentsShiftedFromHeldToMaturityToAvailableForSaleMember</t>
  </si>
  <si>
    <t>HTM to AFS</t>
  </si>
  <si>
    <t>in-rbi-rep.xsd#in-rbi-rep_ShiftingOfInvestmentsAxis::in-rbi-rep.xsd#in-rbi-rep_InvestmentsShiftedFromHeldToMaturityToHeldForTradingMember</t>
  </si>
  <si>
    <t>HTM to HFT</t>
  </si>
  <si>
    <t>in-rbi-rep.xsd#in-rbi-rep_ShiftingOfInvestmentsAxis::in-rbi-rep.xsd#in-rbi-rep_InvestmentsShiftedFromAvailableForSaleToHeldToMaturityMember</t>
  </si>
  <si>
    <t>AFS to HTM</t>
  </si>
  <si>
    <t>in-rbi-rep.xsd#in-rbi-rep_ShiftingOfInvestmentsAxis::in-rbi-rep.xsd#in-rbi-rep_InvestmentsShiftedFromAvailableForSaleToHeldForTradingMember</t>
  </si>
  <si>
    <t>AFS to HFT</t>
  </si>
  <si>
    <t>in-rbi-rep.xsd#in-rbi-rep_ShiftingOfInvestmentsAxis::in-rbi-rep.xsd#in-rbi-rep_InvestmentsShiftedFromHeldForTradingToAvailableForSaleMember</t>
  </si>
  <si>
    <t>HFT to AFS</t>
  </si>
  <si>
    <t>in-rbi-rep.xsd#in-rbi-rep_ShiftingOfInvestmentsAxis::in-rbi-rep.xsd#in-rbi-rep_InvestmentsShiftedFromHeldForTradingToHeldToMaturityMember</t>
  </si>
  <si>
    <t>HFT to HTM</t>
  </si>
  <si>
    <t>in-rbi-rep.xsd#in-rbi-rep_Investments</t>
  </si>
  <si>
    <t>in-rbi-rep.xsd#in-rbi-rep_AggregateNPAs</t>
  </si>
  <si>
    <t>in-rbi-rep.xsd#in-rbi-rep_AggregateProvisionsHeld</t>
  </si>
  <si>
    <t>in-rbi-rep.xsd#in-rbi-rep_RatingTypeAxis::in-rbi-rep.xsd#in-rbi-rep_RatedMember</t>
  </si>
  <si>
    <t>in-rbi-rep.xsd#in-rbi-rep_RatingTypeAxis::in-rbi-rep.xsd#in-rbi-rep_UnratedMember</t>
  </si>
  <si>
    <t>in-rbi-rep.xsd#in-rbi-rep_CategoryOfHoldingAxis::in-rbi-rep.xsd#in-rbi-rep_BorrowersMember</t>
  </si>
  <si>
    <t>in-rbi-rep.xsd#in-rbi-rep_CategoryOfHoldingAxis::in-rbi-rep.xsd#in-rbi-rep_NonBorrowersMember</t>
  </si>
  <si>
    <t>in-rbi-rep.xsd#in-rbi-rep_RatingTypeAxis::in-rbi-rep.xsd#in-rbi-rep_InvestmentsRatedAcquiredThroughPrivatePlacementsMember</t>
  </si>
  <si>
    <t>in-rbi-rep.xsd#in-rbi-rep_RatingTypeAxis::in-rbi-rep.xsd#in-rbi-rep_InvestmentsUnratedAcquiredThroughPrivatePlacementsMember</t>
  </si>
  <si>
    <t>Part C: Other Details of Non-SLR Securities /Investments (Domestic Operations)</t>
  </si>
  <si>
    <t>Category of Securities</t>
  </si>
  <si>
    <t>Rating-Wise Details of
Total Holdings</t>
  </si>
  <si>
    <t>Category-Wise Details of
Total Holdings</t>
  </si>
  <si>
    <t>Amount Acquired Through Private Placement</t>
  </si>
  <si>
    <t>Total Provision
Held</t>
  </si>
  <si>
    <t>Rated</t>
  </si>
  <si>
    <t>Unrated</t>
  </si>
  <si>
    <t>Borrowers</t>
  </si>
  <si>
    <t>Non-Borrowers</t>
  </si>
  <si>
    <t>in-rbi-rep.xsd#in-rbi-rep_CategoryOfSecuritiesAxis::in-rbi-rep.xsd#in-rbi-rep_ListedSecuritiesMember:::in-rbi-rep.xsd#in-rbi-rep_SecuritiesTypeAxis::in-rbi-rep.xsd#in-rbi-rep_PSUBondsMember</t>
  </si>
  <si>
    <t>A. Listed</t>
  </si>
  <si>
    <t>1.PSU Bonds</t>
  </si>
  <si>
    <t>in-rbi-rep.xsd#in-rbi-rep_CategoryOfSecuritiesAxis::in-rbi-rep.xsd#in-rbi-rep_ListedSecuritiesMember:::in-rbi-rep.xsd#in-rbi-rep_SecuritiesTypeAxis::in-rbi-rep.xsd#in-rbi-rep_VentureCapitalFundMember</t>
  </si>
  <si>
    <t>2.Venture Capital Fund</t>
  </si>
  <si>
    <t>in-rbi-rep.xsd#in-rbi-rep_CategoryOfSecuritiesAxis::in-rbi-rep.xsd#in-rbi-rep_ListedSecuritiesMember:::in-rbi-rep.xsd#in-rbi-rep_SecuritiesTypeAxis::in-rbi-rep.xsd#in-rbi-rep_MortgageBackedSecuritiesMember</t>
  </si>
  <si>
    <t>3.Mortgage backed Securities</t>
  </si>
  <si>
    <t>in-rbi-rep.xsd#in-rbi-rep_CategoryOfSecuritiesAxis::in-rbi-rep.xsd#in-rbi-rep_ListedSecuritiesMember:::in-rbi-rep.xsd#in-rbi-rep_SecuritiesTypeAxis::in-rbi-rep.xsd#in-rbi-rep_SecuritiesIssuedByARCsMember</t>
  </si>
  <si>
    <t>4.Securities issued by ARCs</t>
  </si>
  <si>
    <t>in-rbi-rep.xsd#in-rbi-rep_CategoryOfSecuritiesAxis::in-rbi-rep.xsd#in-rbi-rep_ListedSecuritiesMember:::in-rbi-rep.xsd#in-rbi-rep_SecuritiesTypeAxis::in-rbi-rep.xsd#in-rbi-rep_OtherAssetBackedSecuritiesMember</t>
  </si>
  <si>
    <t>5.Other Asset backed Securities</t>
  </si>
  <si>
    <t>in-rbi-rep.xsd#in-rbi-rep_CategoryOfSecuritiesAxis::in-rbi-rep.xsd#in-rbi-rep_ListedSecuritiesMember:::in-rbi-rep.xsd#in-rbi-rep_SecuritiesTypeAxis::in-rbi-rep.xsd#in-rbi-rep_OtherCorporateBondsAndDebenturesMember</t>
  </si>
  <si>
    <t>6.Other Corporate Bonds and Debentures</t>
  </si>
  <si>
    <t>in-rbi-rep.xsd#in-rbi-rep_CategoryOfSecuritiesAxis::in-rbi-rep.xsd#in-rbi-rep_ListedSecuritiesMember:::in-rbi-rep.xsd#in-rbi-rep_SecuritiesTypeAxis::in-rbi-rep.xsd#in-rbi-rep_MutualFundsIncludingUnitsMember</t>
  </si>
  <si>
    <t>7.Mutual funds(Including Units)</t>
  </si>
  <si>
    <t>in-rbi-rep.xsd#in-rbi-rep_CategoryOfSecuritiesAxis::in-rbi-rep.xsd#in-rbi-rep_ListedSecuritiesMember:::in-rbi-rep.xsd#in-rbi-rep_SecuritiesTypeAxis::in-rbi-rep.xsd#in-rbi-rep_OthersMember</t>
  </si>
  <si>
    <t>8.Others</t>
  </si>
  <si>
    <t>in-rbi-rep.xsd#in-rbi-rep_CategoryOfSecuritiesAxis::in-rbi-rep.xsd#in-rbi-rep_ListedSecuritiesMember:::in-rbi-rep.xsd#in-rbi-rep_SecuritiesTypeAxis::in-rbi-rep.xsd#in-rbi-rep_AggregateListedSecuritiesMember</t>
  </si>
  <si>
    <t>I. Sub Total (Listed)</t>
  </si>
  <si>
    <t>in-rbi-rep.xsd#in-rbi-rep_CategoryOfSecuritiesAxis::in-rbi-rep.xsd#in-rbi-rep_UnlistedSecuritiesMember:::in-rbi-rep.xsd#in-rbi-rep_SecuritiesTypeAxis::in-rbi-rep.xsd#in-rbi-rep_PSUBondsMember</t>
  </si>
  <si>
    <t>B. Unlisted</t>
  </si>
  <si>
    <t>in-rbi-rep.xsd#in-rbi-rep_CategoryOfSecuritiesAxis::in-rbi-rep.xsd#in-rbi-rep_UnlistedSecuritiesMember:::in-rbi-rep.xsd#in-rbi-rep_SecuritiesTypeAxis::in-rbi-rep.xsd#in-rbi-rep_VentureCapitalFundMember</t>
  </si>
  <si>
    <t>in-rbi-rep.xsd#in-rbi-rep_CategoryOfSecuritiesAxis::in-rbi-rep.xsd#in-rbi-rep_UnlistedSecuritiesMember:::in-rbi-rep.xsd#in-rbi-rep_SecuritiesTypeAxis::in-rbi-rep.xsd#in-rbi-rep_MortgageBackedSecuritiesMember</t>
  </si>
  <si>
    <t>in-rbi-rep.xsd#in-rbi-rep_CategoryOfSecuritiesAxis::in-rbi-rep.xsd#in-rbi-rep_UnlistedSecuritiesMember:::in-rbi-rep.xsd#in-rbi-rep_SecuritiesTypeAxis::in-rbi-rep.xsd#in-rbi-rep_SecuritiesIssuedByARCsMember</t>
  </si>
  <si>
    <t>in-rbi-rep.xsd#in-rbi-rep_CategoryOfSecuritiesAxis::in-rbi-rep.xsd#in-rbi-rep_UnlistedSecuritiesMember:::in-rbi-rep.xsd#in-rbi-rep_SecuritiesTypeAxis::in-rbi-rep.xsd#in-rbi-rep_OtherAssetBackedSecuritiesMember</t>
  </si>
  <si>
    <t>in-rbi-rep.xsd#in-rbi-rep_CategoryOfSecuritiesAxis::in-rbi-rep.xsd#in-rbi-rep_UnlistedSecuritiesMember:::in-rbi-rep.xsd#in-rbi-rep_SecuritiesTypeAxis::in-rbi-rep.xsd#in-rbi-rep_OtherCorporateBondsAndDebenturesMember</t>
  </si>
  <si>
    <t>in-rbi-rep.xsd#in-rbi-rep_CategoryOfSecuritiesAxis::in-rbi-rep.xsd#in-rbi-rep_UnlistedSecuritiesMember:::in-rbi-rep.xsd#in-rbi-rep_SecuritiesTypeAxis::in-rbi-rep.xsd#in-rbi-rep_MutualFundsIncludingUnitsMember</t>
  </si>
  <si>
    <t>in-rbi-rep.xsd#in-rbi-rep_CategoryOfSecuritiesAxis::in-rbi-rep.xsd#in-rbi-rep_UnlistedSecuritiesMember:::in-rbi-rep.xsd#in-rbi-rep_SecuritiesTypeAxis::in-rbi-rep.xsd#in-rbi-rep_OthersMember</t>
  </si>
  <si>
    <t>in-rbi-rep.xsd#in-rbi-rep_CategoryOfSecuritiesAxis::in-rbi-rep.xsd#in-rbi-rep_UnlistedSecuritiesMember:::in-rbi-rep.xsd#in-rbi-rep_SecuritiesTypeAxis::in-rbi-rep.xsd#in-rbi-rep_AggregateUnListedSecuritiesMember</t>
  </si>
  <si>
    <t>II. Sub Total (Unlisted)</t>
  </si>
  <si>
    <t>in-rbi-rep.xsd#in-rbi-rep_CategoryOfSecuritiesAxis::in-rbi-rep.xsd#in-rbi-rep_EquitiesMember:::in-rbi-rep.xsd#in-rbi-rep_SecuritiesTypeAxis::in-rbi-rep.xsd#in-rbi-rep_ListedEquitiesMember</t>
  </si>
  <si>
    <t>C. Equities</t>
  </si>
  <si>
    <t>1 .Listed</t>
  </si>
  <si>
    <t>in-rbi-rep.xsd#in-rbi-rep_CategoryOfSecuritiesAxis::in-rbi-rep.xsd#in-rbi-rep_EquitiesMember:::in-rbi-rep.xsd#in-rbi-rep_SecuritiesTypeAxis::in-rbi-rep.xsd#in-rbi-rep_UnlistedEquitiesMember</t>
  </si>
  <si>
    <t>2.Unlisted</t>
  </si>
  <si>
    <t>in-rbi-rep.xsd#in-rbi-rep_CategoryOfSecuritiesAxis::in-rbi-rep.xsd#in-rbi-rep_EquitiesMember:::in-rbi-rep.xsd#in-rbi-rep_SecuritiesTypeAxis::in-rbi-rep.xsd#in-rbi-rep_AggregateEquitiesMember</t>
  </si>
  <si>
    <t>III. Equities: ( 1+2)</t>
  </si>
  <si>
    <t>in-rbi-rep.xsd#in-rbi-rep_SecuritiesTypeAxis::in-rbi-rep.xsd#in-rbi-rep_AggregateSecuritiesMember</t>
  </si>
  <si>
    <t>Grand Total (I+II+III)</t>
  </si>
  <si>
    <t>in-rbi-rep.xsd#in-rbi-rep_InvestmentsInNonSLRSecurities</t>
  </si>
  <si>
    <t>D. Investments in non-SLR securities (as per extant DBOD guidelines for monitoring prudential limits on investments in non-SLR securities) as at end of previous March</t>
  </si>
  <si>
    <t>in-rbi-rep.xsd#in-rbi-rep_InvestmentsInNonSLRSecuritiesExcludedFromMonitoringPrudentialLimitsOnUnlistedSecurities</t>
  </si>
  <si>
    <t xml:space="preserve">E. Investments in non-SLR securities which are excluded from  monitoring of prudential limits on unlisted securities , as per extant DBOD guidelines </t>
  </si>
  <si>
    <t>in-rbi-rep.xsd#in-rbi-rep_InvestmentsInUnlistedNonSLRSecuritiesAsAPercentageOfNonSLRInvestments</t>
  </si>
  <si>
    <t>F. Investments in unlisted non-SLR securities as % of non-SLR investments</t>
  </si>
  <si>
    <t xml:space="preserve">Note: </t>
  </si>
  <si>
    <t>1.  For period prior to December 2004, categories of "Listed-Unlisted" refers to "Quoted-UnQuoted"</t>
  </si>
  <si>
    <t>2.  Investments in RIDF, etc., on account of shortfall in priority sector lending (PSL) may be reported under 'others'</t>
  </si>
  <si>
    <t>in-rbi-rep.xsd#in-rbi-rep_MovementTypeAxis::in-rbi-rep.xsd#in-rbi-rep_NPIMember:::in-rbi-rep.xsd#in-rbi-rep_RegionOfBusinessAxis::in-rbi-rep.xsd#in-rbi-rep_DomesticMember</t>
  </si>
  <si>
    <t>in-rbi-rep.xsd#in-rbi-rep_MovementTypeAxis::in-rbi-rep.xsd#in-rbi-rep_NPIMember:::in-rbi-rep.xsd#in-rbi-rep_RegionOfBusinessAxis::in-rbi-rep.xsd#in-rbi-rep_OverseasMember</t>
  </si>
  <si>
    <t>in-rbi-rep.xsd#in-rbi-rep_MovementTypeAxis::in-rbi-rep.xsd#in-rbi-rep_NPIMember:::in-rbi-rep.xsd#in-rbi-rep_RegionOfBusinessAxis::in-rbi-rep.xsd#in-rbi-rep_GlobalMember</t>
  </si>
  <si>
    <t>Part D: Movement in Provisions for NPIs (April to Date)</t>
  </si>
  <si>
    <t>A. Amount of Provisions for NPIs at beginning of the FY</t>
  </si>
  <si>
    <t>D. Amount of Provisions for NPIs at end of the FY/Period</t>
  </si>
  <si>
    <t>Note: " Amount of Provisions for NPIs at beginning of the FY" should tally with "D. Amount of Provisions for NPIs at end of the FY/Period" for the previous financial year.</t>
  </si>
  <si>
    <t>in-rbi-rep.xsd#in-rbi-rep_DistributionOfExportCreditAxis::in-rbi-rep.xsd#in-rbi-rep_PreShipmentMember:::in-rbi-rep.xsd#in-rbi-rep_TypeOfExportCreditAxis::in-rbi-rep.xsd#in-rbi-rep_RupeeCreditMember</t>
  </si>
  <si>
    <t>in-rbi-rep.xsd#in-rbi-rep_DistributionOfExportCreditAxis::in-rbi-rep.xsd#in-rbi-rep_PreShipmentMember:::in-rbi-rep.xsd#in-rbi-rep_TypeOfExportCreditAxis::in-rbi-rep.xsd#in-rbi-rep_PackingCreditInForeignCurrencyMember</t>
  </si>
  <si>
    <t>in-rbi-rep.xsd#in-rbi-rep_DistributionOfExportCreditAxis::in-rbi-rep.xsd#in-rbi-rep_PreShipmentMember</t>
  </si>
  <si>
    <t>in-rbi-rep.xsd#in-rbi-rep_DistributionOfExportCreditAxis::in-rbi-rep.xsd#in-rbi-rep_PostShipmentMember:::in-rbi-rep.xsd#in-rbi-rep_TypeOfExportCreditAxis::in-rbi-rep.xsd#in-rbi-rep_RupeeCreditMember</t>
  </si>
  <si>
    <t>in-rbi-rep.xsd#in-rbi-rep_DistributionOfExportCreditAxis::in-rbi-rep.xsd#in-rbi-rep_PostShipmentMember:::in-rbi-rep.xsd#in-rbi-rep_TypeOfExportCreditAxis::in-rbi-rep.xsd#in-rbi-rep_ExportBillsRediscountedAbroadMember</t>
  </si>
  <si>
    <t>in-rbi-rep.xsd#in-rbi-rep_DistributionOfExportCreditAxis::in-rbi-rep.xsd#in-rbi-rep_PostShipmentMember:::in-rbi-rep.xsd#in-rbi-rep_TypeOfExportCreditAxis::in-rbi-rep.xsd#in-rbi-rep_DeferredPaymentMember</t>
  </si>
  <si>
    <t>in-rbi-rep.xsd#in-rbi-rep_DistributionOfExportCreditAxis::in-rbi-rep.xsd#in-rbi-rep_PostShipmentMember:::in-rbi-rep.xsd#in-rbi-rep_TypeOfExportCreditAxis::in-rbi-rep.xsd#in-rbi-rep_OtherGovernmentPaymentsMember</t>
  </si>
  <si>
    <t>in-rbi-rep.xsd#in-rbi-rep_DistributionOfExportCreditAxis::in-rbi-rep.xsd#in-rbi-rep_PostShipmentMember</t>
  </si>
  <si>
    <t xml:space="preserve">Export Credit: Total Disbursals and Balance Outstanding </t>
  </si>
  <si>
    <t>DISBURSEMENT DURING THE QUARTER</t>
  </si>
  <si>
    <t>BALANCE OUTSTANDING AT END OF THE QUARTER</t>
  </si>
  <si>
    <t>No. of Gold Cards issued</t>
  </si>
  <si>
    <t>PRE SHIPMENT</t>
  </si>
  <si>
    <t>POST SHIPMENT</t>
  </si>
  <si>
    <t>TOTAL</t>
  </si>
  <si>
    <t>RUPEE CREDIT</t>
  </si>
  <si>
    <t>PCFC</t>
  </si>
  <si>
    <t>EBR</t>
  </si>
  <si>
    <t>DEFERRED PAYMENT</t>
  </si>
  <si>
    <t>OTHER GOVT. PAYMENTS</t>
  </si>
  <si>
    <t>Of which, in respect of Gold Cards Holders</t>
  </si>
  <si>
    <t>1. Extant Master circular on Export Credit may please be referred</t>
  </si>
  <si>
    <t>2. PCFC stands for Packing Credit in Foreign Currency</t>
  </si>
  <si>
    <t xml:space="preserve">3. EBR stands for Export Bills Re-discounted abroad </t>
  </si>
  <si>
    <t>in-rbi-rep.xsd#in-rbi-rep_FundedOutstandingAdvances</t>
  </si>
  <si>
    <t>in-rbi-rep.xsd#in-rbi-rep_StandardAdvances@http://www.xbrl.org/2003/role/periodStartLabel</t>
  </si>
  <si>
    <t>in-rbi-rep.xsd#in-rbi-rep_GrossNPAs@http://www.xbrl.org/2003/role/periodStartLabel</t>
  </si>
  <si>
    <t>in-rbi-rep.xsd#in-rbi-rep_NewAcreationToNPAsFromStandardAdvancesDuringThePeriod</t>
  </si>
  <si>
    <t>in-rbi-rep.xsd#in-rbi-rep_UpGradation@http://www.xbrl.org/2003/role/terseLabel</t>
  </si>
  <si>
    <t>in-rbi-rep.xsd#in-rbi-rep_ActualRecoveries@http://www.xbrl.org/2003/role/terseLabel</t>
  </si>
  <si>
    <t>in-rbi-rep.xsd#in-rbi-rep_WriteOffs@http://www.xbrl.org/2003/role/terseLabel</t>
  </si>
  <si>
    <t>in-rbi-rep.xsd#in-rbi-rep_ReductionAdditionDueToRBIInstructionAndOrAnyOtherReason</t>
  </si>
  <si>
    <t>in-rbi-rep.xsd#in-rbi-rep_GrossNPAs@http://www.xbrl.org/2003/role/periodEndLabel</t>
  </si>
  <si>
    <t>in-rbi-rep.xsd#in-rbi-rep_SubstandardAdvances</t>
  </si>
  <si>
    <t>in-rbi-rep.xsd#in-rbi-rep_DoubtfulAdvances</t>
  </si>
  <si>
    <t>in-rbi-rep.xsd#in-rbi-rep_LossAdvances</t>
  </si>
  <si>
    <t>in-rbi-rep.xsd#in-rbi-rep_CumulativeWriteOffs</t>
  </si>
  <si>
    <t>in-rbi-rep.xsd#in-rbi-rep_TechnicalPrudentialWriteOffsOrAmountsInAUCAccountOutstandingInBooksOfBank</t>
  </si>
  <si>
    <t>in-rbi-rep.xsd#in-rbi-rep_RestructuredStandardAdvancesOutstanding</t>
  </si>
  <si>
    <t>Part A: Quality of Loan Assets - Sectoral Analysis</t>
  </si>
  <si>
    <t>Sector</t>
  </si>
  <si>
    <t>Total Advances (Outstanding) - Funded</t>
  </si>
  <si>
    <t>Up-gradation (April to Date)</t>
  </si>
  <si>
    <t>Actual Recoveries  (April to Date)</t>
  </si>
  <si>
    <t>Write-offs (April to Date)</t>
  </si>
  <si>
    <t xml:space="preserve"> Reduction (-) / Addition due to RBI Instructions and/or any other Reason</t>
  </si>
  <si>
    <t>Substandard Advances</t>
  </si>
  <si>
    <t>Total Loss Provisions held</t>
  </si>
  <si>
    <t>Cumulative Write-offs</t>
  </si>
  <si>
    <t xml:space="preserve">of Cumulative Write-offs, Technical/ Prudential Write-offs/ amounts in AUC A/C Outstanding in the Books of Bank </t>
  </si>
  <si>
    <t>Restructured Standard Advances - Outstanding</t>
  </si>
  <si>
    <t>A</t>
  </si>
  <si>
    <t>B</t>
  </si>
  <si>
    <t>C</t>
  </si>
  <si>
    <t>D</t>
  </si>
  <si>
    <t>E</t>
  </si>
  <si>
    <t>F</t>
  </si>
  <si>
    <t>G</t>
  </si>
  <si>
    <t>H</t>
  </si>
  <si>
    <t>I</t>
  </si>
  <si>
    <t>J</t>
  </si>
  <si>
    <t>L</t>
  </si>
  <si>
    <t>M</t>
  </si>
  <si>
    <t>N</t>
  </si>
  <si>
    <t>O</t>
  </si>
  <si>
    <t>P</t>
  </si>
  <si>
    <t>Q</t>
  </si>
  <si>
    <t>R</t>
  </si>
  <si>
    <t>Domestic Operations</t>
  </si>
  <si>
    <t>in-rbi-rep.xsd#in-rbi-rep_DistributionOfLoansAssetsAxis::in-rbi-rep.xsd#in-rbi-rep_GrossAdvancesMember</t>
  </si>
  <si>
    <t>I.   Gross Advances (II + III)</t>
  </si>
  <si>
    <t>in-rbi-rep.xsd#in-rbi-rep_DistributionOfLoansAssetsAxis::in-rbi-rep.xsd#in-rbi-rep_FoodCreditMember</t>
  </si>
  <si>
    <t>II.  Food Credit</t>
  </si>
  <si>
    <t>in-rbi-rep.xsd#in-rbi-rep_DistributionOfLoansAssetsAxis::in-rbi-rep.xsd#in-rbi-rep_NonFoodCreditMember</t>
  </si>
  <si>
    <t>III. Non-Food Credit ( 1 to 5)</t>
  </si>
  <si>
    <t>in-rbi-rep.xsd#in-rbi-rep_DistributionOfLoansAssetsAxis::in-rbi-rep.xsd#in-rbi-rep_AgricultureAndAlliedActivitiesMember</t>
  </si>
  <si>
    <t>1. Agriculture and Allied Activities</t>
  </si>
  <si>
    <t>in-rbi-rep.xsd#in-rbi-rep_DistributionOfLoansAssetsAxis::in-rbi-rep.xsd#in-rbi-rep_IndustryMember</t>
  </si>
  <si>
    <t>2. Industry (2.1 to 2.4)</t>
  </si>
  <si>
    <t>in-rbi-rep.xsd#in-rbi-rep_DistributionOfLoansAssetsAxis::in-rbi-rep.xsd#in-rbi-rep_MediumIndustryMember</t>
  </si>
  <si>
    <t>in-rbi-rep.xsd#in-rbi-rep_DistributionOfLoansAssetsAxis::in-rbi-rep.xsd#in-rbi-rep_LargeIndustryMember</t>
  </si>
  <si>
    <t>in-rbi-rep.xsd#in-rbi-rep_OtherNonFoodCreditAxis</t>
  </si>
  <si>
    <t>in-rbi-rep.xsd#in-rbi-rep_DistributionOfLoansAssetsAxis::in-rbi-rep.xsd#in-rbi-rep_ServicesMember</t>
  </si>
  <si>
    <t>in-rbi-rep.xsd#in-rbi-rep_DistributionOfLoansAssetsAxis::in-rbi-rep.xsd#in-rbi-rep_TransportOperatorMember</t>
  </si>
  <si>
    <t xml:space="preserve">      3.1 Transport Operators</t>
  </si>
  <si>
    <t>in-rbi-rep.xsd#in-rbi-rep_DistributionOfLoansAssetsAxis::in-rbi-rep.xsd#in-rbi-rep_ComputerSoftwareMember</t>
  </si>
  <si>
    <t>in-rbi-rep.xsd#in-rbi-rep_DistributionOfLoansAssetsAxis::in-rbi-rep.xsd#in-rbi-rep_TourismHotelAndRestaurantMember</t>
  </si>
  <si>
    <t xml:space="preserve">      3.3 Tourism, Hotel and Restaurants</t>
  </si>
  <si>
    <t>in-rbi-rep.xsd#in-rbi-rep_DistributionOfLoansAssetsAxis::in-rbi-rep.xsd#in-rbi-rep_ProfessionalServicesMember</t>
  </si>
  <si>
    <t>in-rbi-rep.xsd#in-rbi-rep_DistributionOfLoansAssetsAxis::in-rbi-rep.xsd#in-rbi-rep_TradeMember</t>
  </si>
  <si>
    <t>in-rbi-rep.xsd#in-rbi-rep_DistributionOfLoansAssetsAxis::in-rbi-rep.xsd#in-rbi-rep_RetailTradeMember</t>
  </si>
  <si>
    <t>in-rbi-rep.xsd#in-rbi-rep_DistributionOfLoansAssetsAxis::in-rbi-rep.xsd#in-rbi-rep_CommercialRealStateMember</t>
  </si>
  <si>
    <t>in-rbi-rep.xsd#in-rbi-rep_DistributionOfLoansAssetsAxis::in-rbi-rep.xsd#in-rbi-rep_NBFCsMember</t>
  </si>
  <si>
    <t>in-rbi-rep.xsd#in-rbi-rep_DistributionOfLoansAssetsAxis::in-rbi-rep.xsd#in-rbi-rep_AviationMember</t>
  </si>
  <si>
    <t>in-rbi-rep.xsd#in-rbi-rep_DistributionOfLoansAssetsAxis::in-rbi-rep.xsd#in-rbi-rep_OtherServicesMember</t>
  </si>
  <si>
    <t>in-rbi-rep.xsd#in-rbi-rep_DistributionOfLoansAssetsAxis::in-rbi-rep.xsd#in-rbi-rep_MediumServicesMember</t>
  </si>
  <si>
    <t>in-rbi-rep.xsd#in-rbi-rep_DistributionOfLoansAssetsAxis::in-rbi-rep.xsd#in-rbi-rep_LargeServicesMember</t>
  </si>
  <si>
    <t>in-rbi-rep.xsd#in-rbi-rep_DistributionOfLoansAssetsAxis::in-rbi-rep.xsd#in-rbi-rep_RetailLoansMember</t>
  </si>
  <si>
    <t>in-rbi-rep.xsd#in-rbi-rep_DistributionOfLoansAssetsAxis::in-rbi-rep.xsd#in-rbi-rep_HousingLoansIncludingPrioritySectorHousingMember</t>
  </si>
  <si>
    <t xml:space="preserve">      4.1 Housing Loans (incl. priority sector Housing)</t>
  </si>
  <si>
    <t>in-rbi-rep.xsd#in-rbi-rep_DistributionOfLoansAssetsAxis::in-rbi-rep.xsd#in-rbi-rep_ConsumerDurablesMember</t>
  </si>
  <si>
    <t xml:space="preserve">      4.2 Consumer Durables</t>
  </si>
  <si>
    <t>in-rbi-rep.xsd#in-rbi-rep_DistributionOfLoansAssetsAxis::in-rbi-rep.xsd#in-rbi-rep_CreditCardRecievablesMember</t>
  </si>
  <si>
    <t xml:space="preserve">      4.3 Credit Card Receivables</t>
  </si>
  <si>
    <t>in-rbi-rep.xsd#in-rbi-rep_DistributionOfLoansAssetsAxis::in-rbi-rep.xsd#in-rbi-rep_VehicleAutoLoansMember</t>
  </si>
  <si>
    <t xml:space="preserve">      4.4 Vehicle/Auto Loans</t>
  </si>
  <si>
    <t>in-rbi-rep.xsd#in-rbi-rep_DistributionOfLoansAssetsAxis::in-rbi-rep.xsd#in-rbi-rep_EducationalLoansMember</t>
  </si>
  <si>
    <t xml:space="preserve">      4.5 Education Loans</t>
  </si>
  <si>
    <t>in-rbi-rep.xsd#in-rbi-rep_DistributionOfLoansAssetsAxis::in-rbi-rep.xsd#in-rbi-rep_AdvancesAgainstFixedDepositsIncludingFCNRBMember</t>
  </si>
  <si>
    <t xml:space="preserve">      4.6 Advances against Fixed Deposits (incl. FCNR(B), etc.)</t>
  </si>
  <si>
    <t>in-rbi-rep.xsd#in-rbi-rep_DistributionOfLoansAssetsAxis::in-rbi-rep.xsd#in-rbi-rep_AdvancesToIndividualsAgainstSharesBondsMember</t>
  </si>
  <si>
    <t xml:space="preserve">      4.7 Advances to Individuals against Shares, Bonds, etc.</t>
  </si>
  <si>
    <t>in-rbi-rep.xsd#in-rbi-rep_DistributionOfLoansAssetsAxis::in-rbi-rep.xsd#in-rbi-rep_OtherRetailLoansMember</t>
  </si>
  <si>
    <t xml:space="preserve">      4.8 Other Retail Loans</t>
  </si>
  <si>
    <t>in-rbi-rep.xsd#in-rbi-rep_DistributionOfLoansAssetsAxis::in-rbi-rep.xsd#in-rbi-rep_OtherNonFoodCreditMember</t>
  </si>
  <si>
    <t>5. Other Non-food Credit, if any, please specify</t>
  </si>
  <si>
    <t>in-rbi-rep.xsd#in-rbi-rep_SectoralAnalysisAxis::in-rbi-rep.xsd#in-rbi-rep_AgricultureMember</t>
  </si>
  <si>
    <t>A. Priority Sector</t>
  </si>
  <si>
    <t>1. Agriculture and Allied Activities (a + b = I + II)</t>
  </si>
  <si>
    <t>in-rbi-rep.xsd#in-rbi-rep_SectoralAnalysisAxis::in-rbi-rep.xsd#in-rbi-rep_DirectMember</t>
  </si>
  <si>
    <t xml:space="preserve">a. Direct </t>
  </si>
  <si>
    <t>in-rbi-rep.xsd#in-rbi-rep_SectoralAnalysisAxis::in-rbi-rep.xsd#in-rbi-rep_IndirectMember</t>
  </si>
  <si>
    <t>b. Indirect</t>
  </si>
  <si>
    <t>in-rbi-rep.xsd#in-rbi-rep_SectoralAnalysisAxis::in-rbi-rep.xsd#in-rbi-rep_CropMember</t>
  </si>
  <si>
    <t>I. Crop</t>
  </si>
  <si>
    <t>in-rbi-rep.xsd#in-rbi-rep_SectoralAnalysisAxis::in-rbi-rep.xsd#in-rbi-rep_NonCropMember</t>
  </si>
  <si>
    <t>II. Non-Crop</t>
  </si>
  <si>
    <t>in-rbi-rep.xsd#in-rbi-rep_SectoralAnalysisAxis::in-rbi-rep.xsd#in-rbi-rep_MicroSmallEnterpriseMember</t>
  </si>
  <si>
    <t>2. Micro and Small Enterprises (a + b)</t>
  </si>
  <si>
    <t>in-rbi-rep.xsd#in-rbi-rep_SectoralAnalysisAxis::in-rbi-rep.xsd#in-rbi-rep_MicroEnterpriseMember</t>
  </si>
  <si>
    <t>a. Micro Enterprises (a.1 to a.3)</t>
  </si>
  <si>
    <t>in-rbi-rep.xsd#in-rbi-rep_SectoralAnalysisAxis::in-rbi-rep.xsd#in-rbi-rep_MicroManufacturingEnterprisesMember</t>
  </si>
  <si>
    <t xml:space="preserve">     a.1 Manufacturing</t>
  </si>
  <si>
    <t>in-rbi-rep.xsd#in-rbi-rep_SectoralAnalysisAxis::in-rbi-rep.xsd#in-rbi-rep_MicroServicesEnterprisesMember</t>
  </si>
  <si>
    <t xml:space="preserve">     a.2 Services</t>
  </si>
  <si>
    <t>in-rbi-rep.xsd#in-rbi-rep_SectoralAnalysisAxis::in-rbi-rep.xsd#in-rbi-rep_MicroOtherEnterprisesMember</t>
  </si>
  <si>
    <t xml:space="preserve">     a.3 Others, if any, please specify</t>
  </si>
  <si>
    <t>in-rbi-rep.xsd#in-rbi-rep_OtherMicroEnterpriseAxis</t>
  </si>
  <si>
    <t>in-rbi-rep.xsd#in-rbi-rep_SectoralAnalysisAxis::in-rbi-rep.xsd#in-rbi-rep_SmallEnterprisesMember</t>
  </si>
  <si>
    <t>b. Small Enterprises (b.1 to b.3)</t>
  </si>
  <si>
    <t>in-rbi-rep.xsd#in-rbi-rep_SectoralAnalysisAxis::in-rbi-rep.xsd#in-rbi-rep_SmallManufacturingMember</t>
  </si>
  <si>
    <t xml:space="preserve">     b.1 Manufacturing</t>
  </si>
  <si>
    <t>in-rbi-rep.xsd#in-rbi-rep_SectoralAnalysisAxis::in-rbi-rep.xsd#in-rbi-rep_SmallServicesEnterprisesMember</t>
  </si>
  <si>
    <t xml:space="preserve">     b.2 Services</t>
  </si>
  <si>
    <t>in-rbi-rep.xsd#in-rbi-rep_SectoralAnalysisAxis::in-rbi-rep.xsd#in-rbi-rep_SmallOtherEnterprisesMember</t>
  </si>
  <si>
    <t xml:space="preserve">     b.3 Others, if any, please specify</t>
  </si>
  <si>
    <t>in-rbi-rep.xsd#in-rbi-rep_OtherSmallEnterpriseAxis</t>
  </si>
  <si>
    <t>in-rbi-rep.xsd#in-rbi-rep_SectoralAnalysisAxis::in-rbi-rep.xsd#in-rbi-rep_OtherPrioritySectorMember</t>
  </si>
  <si>
    <t>3. Other Priority Sector (a to e)</t>
  </si>
  <si>
    <t>in-rbi-rep.xsd#in-rbi-rep_SectoralAnalysisAxis::in-rbi-rep.xsd#in-rbi-rep_MicroFinanceCreditMember</t>
  </si>
  <si>
    <t>a. Micro Finance/credit</t>
  </si>
  <si>
    <t>in-rbi-rep.xsd#in-rbi-rep_SectoralAnalysisAxis::in-rbi-rep.xsd#in-rbi-rep_EducationExcludingNonPriorityMember</t>
  </si>
  <si>
    <t>b. Education (excluding non-priority)</t>
  </si>
  <si>
    <t>in-rbi-rep.xsd#in-rbi-rep_SectoralAnalysisAxis::in-rbi-rep.xsd#in-rbi-rep_HousingExcludingNonPriorityMember</t>
  </si>
  <si>
    <t>c. Housing (excluding non-priority)</t>
  </si>
  <si>
    <t>in-rbi-rep.xsd#in-rbi-rep_SectoralAnalysisAxis::in-rbi-rep.xsd#in-rbi-rep_ExportCreditExcludingNonPriorityMember</t>
  </si>
  <si>
    <t>d. Export Credit  (excluding non-priority)</t>
  </si>
  <si>
    <t>in-rbi-rep.xsd#in-rbi-rep_SectoralAnalysisAxis::in-rbi-rep.xsd#in-rbi-rep_OtherPriorityMember</t>
  </si>
  <si>
    <t>e. other, pl. specify</t>
  </si>
  <si>
    <t>in-rbi-rep.xsd#in-rbi-rep_PrioritySectorAxis</t>
  </si>
  <si>
    <t>in-rbi-rep.xsd#in-rbi-rep_SectoralAnalysisAxis::in-rbi-rep.xsd#in-rbi-rep_PrioritySectorMember</t>
  </si>
  <si>
    <t>Sub - Total - A ( 1 to 3)</t>
  </si>
  <si>
    <t>in-rbi-rep.xsd#in-rbi-rep_SectoralAnalysisAxis::in-rbi-rep.xsd#in-rbi-rep_AmountSanctionedToWeakerSectionsMember</t>
  </si>
  <si>
    <t xml:space="preserve">      of which advances to weaker sections</t>
  </si>
  <si>
    <t>in-rbi-rep.xsd#in-rbi-rep_SectoralAnalysisAxis::in-rbi-rep.xsd#in-rbi-rep_ExportTradeMember</t>
  </si>
  <si>
    <t>B.Other than Priority Sector</t>
  </si>
  <si>
    <t>4. Export Trade</t>
  </si>
  <si>
    <t>in-rbi-rep.xsd#in-rbi-rep_SectoralAnalysisAxis::in-rbi-rep.xsd#in-rbi-rep_BanksMember</t>
  </si>
  <si>
    <t>5. Banks</t>
  </si>
  <si>
    <t>in-rbi-rep.xsd#in-rbi-rep_SectoralAnalysisAxis::in-rbi-rep.xsd#in-rbi-rep_NBFCsMember</t>
  </si>
  <si>
    <t>6. Non-banking Financial Institutions (NBFCs)</t>
  </si>
  <si>
    <t>in-rbi-rep.xsd#in-rbi-rep_SectoralAnalysisAxis::in-rbi-rep.xsd#in-rbi-rep_CentralStateGovernmentMember</t>
  </si>
  <si>
    <t>7. Governments (Central/State)</t>
  </si>
  <si>
    <t>in-rbi-rep.xsd#in-rbi-rep_SectoralAnalysisAxis::in-rbi-rep.xsd#in-rbi-rep_FoodCreditFCIConsortiumMember</t>
  </si>
  <si>
    <t>8. Food Credit (FCI consortium)</t>
  </si>
  <si>
    <t>in-rbi-rep.xsd#in-rbi-rep_SectoralAnalysisAxis::in-rbi-rep.xsd#in-rbi-rep_OtherPSUsMember</t>
  </si>
  <si>
    <t>in-rbi-rep.xsd#in-rbi-rep_SectoralAnalysisAxis::in-rbi-rep.xsd#in-rbi-rep_OtherNonPrioritySectorMember</t>
  </si>
  <si>
    <t>10. All other</t>
  </si>
  <si>
    <t>in-rbi-rep.xsd#in-rbi-rep_SectoralAnalysisAxis::in-rbi-rep.xsd#in-rbi-rep_MediumAndLargeIndustriesOtherThanPSUsMember</t>
  </si>
  <si>
    <t>a. Medium and Large Industries (other than PSUs)</t>
  </si>
  <si>
    <t>in-rbi-rep.xsd#in-rbi-rep_SectoralAnalysisAxis::in-rbi-rep.xsd#in-rbi-rep_MediumAndLargeServicesOtherThanPSUMember</t>
  </si>
  <si>
    <t>b. Medium and Large Services (other than PSUs)</t>
  </si>
  <si>
    <t>in-rbi-rep.xsd#in-rbi-rep_SectoralAnalysisAxis::in-rbi-rep.xsd#in-rbi-rep_PSUsMember</t>
  </si>
  <si>
    <t>c.  Public Sector Units)</t>
  </si>
  <si>
    <t>in-rbi-rep.xsd#in-rbi-rep_SectoralAnalysisAxis::in-rbi-rep.xsd#in-rbi-rep_OtherMember</t>
  </si>
  <si>
    <t>d. All Others, pl. specify</t>
  </si>
  <si>
    <t>in-rbi-rep.xsd#in-rbi-rep_SectorOtherThanPrioritySectorAxis</t>
  </si>
  <si>
    <t>in-rbi-rep.xsd#in-rbi-rep_SectoralAnalysisAxis::in-rbi-rep.xsd#in-rbi-rep_AggregateDistributionOfLoansAssetsMember</t>
  </si>
  <si>
    <t>Sub-total -B (4 to 10 OR a to d)</t>
  </si>
  <si>
    <t>in-rbi-rep.xsd#in-rbi-rep_SectoralAnalysisAxis::in-rbi-rep.xsd#in-rbi-rep_AggregateSectoralAnalysisMember</t>
  </si>
  <si>
    <t>C. TOTAL Domestic Operations ( 1 to 10)</t>
  </si>
  <si>
    <t>REPORT ON ASSET QUALITY</t>
  </si>
  <si>
    <t>General Information</t>
  </si>
  <si>
    <t>Legends</t>
  </si>
  <si>
    <t>SECTION - 1 PortFolio Analysis  (By delinquency in Interest Payment) *</t>
  </si>
  <si>
    <t xml:space="preserve">   Locked Cell Whose Value Is Derived By Formula</t>
  </si>
  <si>
    <t>SECTION 2 - CLASSIFICATION OF RISK ASSETS [By degree of risk and value impairment]- Part A</t>
  </si>
  <si>
    <t xml:space="preserve">   Value To Be Entered By User</t>
  </si>
  <si>
    <t>Section-2-CLASSIFICATION OF RISK ASSETS [By degree of risk and value impairment]- Part B</t>
  </si>
  <si>
    <t xml:space="preserve">   Locked Cell, No Value Can Be Entered</t>
  </si>
  <si>
    <t>Section-3: Restructuring of Advances</t>
  </si>
  <si>
    <t xml:space="preserve">   Value To Be Selected From Drop Down</t>
  </si>
  <si>
    <t>Section 4: Change in Asset Quality Profile and Recoveries of NPAs</t>
  </si>
  <si>
    <t xml:space="preserve">   Value To Be Entered By User And Rows Can Be Added/Deleted</t>
  </si>
  <si>
    <t>SECTION - 5: Top Defaulters (Global Operations)</t>
  </si>
  <si>
    <t xml:space="preserve">   Text Value Is To Be Expected</t>
  </si>
  <si>
    <t>F. Investments on Account of Short fall in Priority Sector Lending for the Previous Financial Year</t>
  </si>
  <si>
    <t>in-rbi-rep.xsd#in-rbi-rep_InvestmentOnAccountOfShortFallInPrioritySectorLendingForCurrentYearMember</t>
  </si>
  <si>
    <t>G. Investments on Account of Expected Short fall in Priority Sector Lending for the Current Financial Year</t>
  </si>
  <si>
    <t>in-rbi-rep.xsd#in-rbi-rep_AdjustedNetBankCredit</t>
  </si>
  <si>
    <t>in-rbi-rep.xsd#in-rbi-rep_PrioritySectorLendingAsAPercentageToAdjustedNetBankCreditForFundedCreditOutstanding</t>
  </si>
  <si>
    <t>Section 6: Investment Quality</t>
  </si>
  <si>
    <t xml:space="preserve">   To Add Footnote, Right Click the Cell</t>
  </si>
  <si>
    <t>1. Reporting of flow figures for New Accretion to NPAs, up-gradation, recoveries and write-offs should be on gross basis.  In other words, the data on up-gradation, recoveries and write-offs from new NPAs during the year should also be reported in respective categories</t>
  </si>
  <si>
    <t>2. Actual Recoveries should Include recoveries through compromise, sale of NPAs, etc.  'Write-offs (April to Date)' should include write-offs through compromise (i.e., loss to bank) and technical/ prudential/ AUCA write-offs.</t>
  </si>
  <si>
    <t>3. Loss Provisions held should include all provisions and balances, which are applicable for calculation of provision coverage ratio</t>
  </si>
  <si>
    <t>4. Cumulative write-offs should include cumulative sum of all types of write-offs adjusted for recovery from written-off accounts, such as technical/prudential write-offs, advances under collection account (AUC A/C in SBI group), actual write-offs, write-offs under compromise,  etc.</t>
  </si>
  <si>
    <t>5. Under item "E. Investments on Account of Short fall in Priority Sector Lending for the Previous Financial Year", the investments on account of short fall in priority sector lending for previous financial year ONLY (and NOT on cumulative basis) should be reported.</t>
  </si>
  <si>
    <t>6. 'Gross NPAs at begining of the Year' should tally with 'Gross NPAs at end of the period" for the previous financial year.</t>
  </si>
  <si>
    <t>7. In case of overlapping in classification of accounts in various Sectors/Industries, the classification may be done from top to bottom.</t>
  </si>
  <si>
    <t>in-rbi-rep.xsd#in-rbi-rep_AdvancesOutstandingFunded</t>
  </si>
  <si>
    <t>in-rbi-rep.xsd#in-rbi-rep_UpGradation</t>
  </si>
  <si>
    <t>in-rbi-rep.xsd#in-rbi-rep_ActualRecoveries</t>
  </si>
  <si>
    <t>in-rbi-rep.xsd#in-rbi-rep_WriteOffs</t>
  </si>
  <si>
    <t>in-rbi-rep.xsd#in-rbi-rep_RestructuredStandardAdvances</t>
  </si>
  <si>
    <t xml:space="preserve"> </t>
  </si>
  <si>
    <t>Part B: Industry Breakup (Domestic Operations)</t>
  </si>
  <si>
    <t>Industry Name</t>
  </si>
  <si>
    <t>Total Credit Exposure (Funded and Non-Funded)</t>
  </si>
  <si>
    <t>Total Investment Exposure</t>
  </si>
  <si>
    <t>K</t>
  </si>
  <si>
    <t>S</t>
  </si>
  <si>
    <t>T</t>
  </si>
  <si>
    <t>in-rbi-rep.xsd#in-rbi-rep_NameOfIndustryAxis::in-rbi-rep.xsd#in-rbi-rep_MiningAndQuarryingMember</t>
  </si>
  <si>
    <t>A.  Mining and Quarrying</t>
  </si>
  <si>
    <t>in-rbi-rep.xsd#in-rbi-rep_NameOfIndustryAxis::in-rbi-rep.xsd#in-rbi-rep_CoalMember</t>
  </si>
  <si>
    <t xml:space="preserve">   A.1 Coal</t>
  </si>
  <si>
    <t>in-rbi-rep.xsd#in-rbi-rep_NameOfIndustryAxis::in-rbi-rep.xsd#in-rbi-rep_OtherMiningAndQuarryingMember</t>
  </si>
  <si>
    <t xml:space="preserve">   A.2 Others</t>
  </si>
  <si>
    <t>in-rbi-rep.xsd#in-rbi-rep_NameOfIndustryAxis::in-rbi-rep.xsd#in-rbi-rep_FoodProcessingMember</t>
  </si>
  <si>
    <t>B. Food Processing</t>
  </si>
  <si>
    <t>in-rbi-rep.xsd#in-rbi-rep_NameOfIndustryAxis::in-rbi-rep.xsd#in-rbi-rep_SugarMember</t>
  </si>
  <si>
    <t xml:space="preserve">    B.1 Sugar</t>
  </si>
  <si>
    <t>in-rbi-rep.xsd#in-rbi-rep_NameOfIndustryAxis::in-rbi-rep.xsd#in-rbi-rep_EdibleOilAndVanspatiMember</t>
  </si>
  <si>
    <t xml:space="preserve">    B.2 Edible Oils and Vanaspati</t>
  </si>
  <si>
    <t>in-rbi-rep.xsd#in-rbi-rep_NameOfIndustryAxis::in-rbi-rep.xsd#in-rbi-rep_TeaMember</t>
  </si>
  <si>
    <t xml:space="preserve">    B.3 Tea </t>
  </si>
  <si>
    <t>in-rbi-rep.xsd#in-rbi-rep_NameOfIndustryAxis::in-rbi-rep.xsd#in-rbi-rep_CoffeeMember</t>
  </si>
  <si>
    <t xml:space="preserve">    B.4 Coffee</t>
  </si>
  <si>
    <t>in-rbi-rep.xsd#in-rbi-rep_NameOfIndustryAxis::in-rbi-rep.xsd#in-rbi-rep_OtherFoodProcessingMember</t>
  </si>
  <si>
    <t xml:space="preserve">    B.5 Others</t>
  </si>
  <si>
    <t>in-rbi-rep.xsd#in-rbi-rep_NameOfIndustryAxis::in-rbi-rep.xsd#in-rbi-rep_BeveragesAndTobaccoExcludingTeaCoffeeMember</t>
  </si>
  <si>
    <t xml:space="preserve">C. Beverages (excluding Tea &amp; Coffee) and Tobacco </t>
  </si>
  <si>
    <t>in-rbi-rep.xsd#in-rbi-rep_NameOfIndustryAxis::in-rbi-rep.xsd#in-rbi-rep_TobacoAndTobacoProductsMember</t>
  </si>
  <si>
    <t xml:space="preserve">    C.1 Tobacco and tobacco products</t>
  </si>
  <si>
    <t>in-rbi-rep.xsd#in-rbi-rep_NameOfIndustryAxis::in-rbi-rep.xsd#in-rbi-rep_OtherMember</t>
  </si>
  <si>
    <t xml:space="preserve">    C.2  Others</t>
  </si>
  <si>
    <t>in-rbi-rep.xsd#in-rbi-rep_NameOfIndustryAxis::in-rbi-rep.xsd#in-rbi-rep_TextilesMember</t>
  </si>
  <si>
    <t>D. Textiles</t>
  </si>
  <si>
    <t>in-rbi-rep.xsd#in-rbi-rep_NameOfIndustryAxis::in-rbi-rep.xsd#in-rbi-rep_CottonMember</t>
  </si>
  <si>
    <t xml:space="preserve">    D.1 Cotton</t>
  </si>
  <si>
    <t>in-rbi-rep.xsd#in-rbi-rep_NameOfIndustryAxis::in-rbi-rep.xsd#in-rbi-rep_JuteMember</t>
  </si>
  <si>
    <t xml:space="preserve">    D.2 Jute</t>
  </si>
  <si>
    <t>in-rbi-rep.xsd#in-rbi-rep_NameOfIndustryAxis::in-rbi-rep.xsd#in-rbi-rep_MammadeMember</t>
  </si>
  <si>
    <t xml:space="preserve">    D.3 Man-made</t>
  </si>
  <si>
    <t>in-rbi-rep.xsd#in-rbi-rep_NameOfIndustryAxis::in-rbi-rep.xsd#in-rbi-rep_OtherTextilesMember</t>
  </si>
  <si>
    <t xml:space="preserve">    D.4 Others</t>
  </si>
  <si>
    <t>in-rbi-rep.xsd#in-rbi-rep_NameOfIndustryAxis::in-rbi-rep.xsd#in-rbi-rep_OutOfTotalTextilesPartGivenToSpinningMillsMember</t>
  </si>
  <si>
    <t xml:space="preserve">    Out of D (i.e., Total Textiles) to Spinning Mills</t>
  </si>
  <si>
    <t>in-rbi-rep.xsd#in-rbi-rep_NameOfIndustryAxis::in-rbi-rep.xsd#in-rbi-rep_LeatherAndLeatherProductsMember</t>
  </si>
  <si>
    <t>E. Leather and Leather products</t>
  </si>
  <si>
    <t>in-rbi-rep.xsd#in-rbi-rep_NameOfIndustryAxis::in-rbi-rep.xsd#in-rbi-rep_WoodAndWoodProductsMember</t>
  </si>
  <si>
    <t>F. Wood  and Wood Products</t>
  </si>
  <si>
    <t>in-rbi-rep.xsd#in-rbi-rep_NameOfIndustryAxis::in-rbi-rep.xsd#in-rbi-rep_PaperAndPaperProductsMember</t>
  </si>
  <si>
    <t>G. Paper and Paper Products</t>
  </si>
  <si>
    <t>in-rbi-rep.xsd#in-rbi-rep_NameOfIndustryAxis::in-rbi-rep.xsd#in-rbi-rep_PetroleumNonInfraCoalProductsNonMiningAndNuclearFuelsMember</t>
  </si>
  <si>
    <t>H. Petroleum (non-infra), Coal Products (non-mining) and Nuclear Fuels</t>
  </si>
  <si>
    <t>in-rbi-rep.xsd#in-rbi-rep_NameOfIndustryAxis::in-rbi-rep.xsd#in-rbi-rep_ChemicalsAndChemicalProductsDyesPaintsMember</t>
  </si>
  <si>
    <t>I. Chemicals and Chemical Products (Dyes, Paints, etc.)</t>
  </si>
  <si>
    <t>in-rbi-rep.xsd#in-rbi-rep_NameOfIndustryAxis::in-rbi-rep.xsd#in-rbi-rep_FertilisersMember</t>
  </si>
  <si>
    <t xml:space="preserve">    I.1 Fertilizers</t>
  </si>
  <si>
    <t>in-rbi-rep.xsd#in-rbi-rep_NameOfIndustryAxis::in-rbi-rep.xsd#in-rbi-rep_DrugsAndPharmaceuticalsMember</t>
  </si>
  <si>
    <t xml:space="preserve">    I.2 Drugs and Pharmaceuticals</t>
  </si>
  <si>
    <t>in-rbi-rep.xsd#in-rbi-rep_NameOfIndustryAxis::in-rbi-rep.xsd#in-rbi-rep_PetroChemicalsExcludingUnderInfrastructureMember</t>
  </si>
  <si>
    <t xml:space="preserve">    I.3 Petro-chemicals (excluding under Infrastructure)</t>
  </si>
  <si>
    <t>in-rbi-rep.xsd#in-rbi-rep_NameOfIndustryAxis::in-rbi-rep.xsd#in-rbi-rep_OthersChemicalsAndChemicalProductsDyesPaintsMember</t>
  </si>
  <si>
    <t xml:space="preserve">    I.4 Others</t>
  </si>
  <si>
    <t>in-rbi-rep.xsd#in-rbi-rep_NameOfIndustryAxis::in-rbi-rep.xsd#in-rbi-rep_RubberPlasticAndTheirProductsMember</t>
  </si>
  <si>
    <t>J. Rubber, Plastic and their Products</t>
  </si>
  <si>
    <t>in-rbi-rep.xsd#in-rbi-rep_NameOfIndustryAxis::in-rbi-rep.xsd#in-rbi-rep_CementAndCementProductsMember</t>
  </si>
  <si>
    <t>L. Cement  and Cement Products</t>
  </si>
  <si>
    <t>in-rbi-rep.xsd#in-rbi-rep_NameOfIndustryAxis::in-rbi-rep.xsd#in-rbi-rep_BasicMetalAndMetalProductsMember</t>
  </si>
  <si>
    <t>M. Basic Metal and Metal Products</t>
  </si>
  <si>
    <t>in-rbi-rep.xsd#in-rbi-rep_NameOfIndustryAxis::in-rbi-rep.xsd#in-rbi-rep_IronAndSteelMember</t>
  </si>
  <si>
    <t xml:space="preserve">     M.1 Iron and Steel</t>
  </si>
  <si>
    <t>in-rbi-rep.xsd#in-rbi-rep_NameOfIndustryAxis::in-rbi-rep.xsd#in-rbi-rep_OtherMetalAndMetalProductsMember</t>
  </si>
  <si>
    <t xml:space="preserve">     M.2 Other Metal and Metal Products</t>
  </si>
  <si>
    <t>in-rbi-rep.xsd#in-rbi-rep_NameOfIndustryAxis::in-rbi-rep.xsd#in-rbi-rep_AllEngineeringMember</t>
  </si>
  <si>
    <t>N. All Engineering</t>
  </si>
  <si>
    <t>in-rbi-rep.xsd#in-rbi-rep_NameOfIndustryAxis::in-rbi-rep.xsd#in-rbi-rep_ElectronicsMember</t>
  </si>
  <si>
    <t xml:space="preserve">     N.1 Electronics</t>
  </si>
  <si>
    <t>in-rbi-rep.xsd#in-rbi-rep_NameOfIndustryAxis::in-rbi-rep.xsd#in-rbi-rep_OthersEngineeringMember</t>
  </si>
  <si>
    <t xml:space="preserve">     N.2 Others</t>
  </si>
  <si>
    <t>in-rbi-rep.xsd#in-rbi-rep_NameOfIndustryAxis::in-rbi-rep.xsd#in-rbi-rep_VehiclesVehiclePartsAndTransportEquipmentsMember</t>
  </si>
  <si>
    <t>O. Vehicles, Vehicle Parts and Transport Equipments</t>
  </si>
  <si>
    <t>in-rbi-rep.xsd#in-rbi-rep_NameOfIndustryAxis::in-rbi-rep.xsd#in-rbi-rep_GemsAndJewelleryMember</t>
  </si>
  <si>
    <t>P. Gems and Jewellery</t>
  </si>
  <si>
    <t>in-rbi-rep.xsd#in-rbi-rep_NameOfIndustryAxis::in-rbi-rep.xsd#in-rbi-rep_ConstructionMember</t>
  </si>
  <si>
    <t>Q. Construction</t>
  </si>
  <si>
    <t>in-rbi-rep.xsd#in-rbi-rep_NameOfIndustryAxis::in-rbi-rep.xsd#in-rbi-rep_InfrastructureMember</t>
  </si>
  <si>
    <t>in-rbi-rep.xsd#in-rbi-rep_NameOfIndustryAxis::in-rbi-rep.xsd#in-rbi-rep_OtherIndustryMember</t>
  </si>
  <si>
    <t>S. Other Industries, pl. specify</t>
  </si>
  <si>
    <t>in-rbi-rep.xsd#in-rbi-rep_OtherIndustriesAxis</t>
  </si>
  <si>
    <t>in-rbi-rep.xsd#in-rbi-rep_NameOfIndustryAxis::in-rbi-rep.xsd#in-rbi-rep_AllIndustriesMember</t>
  </si>
  <si>
    <t>All Industries (A to S)</t>
  </si>
  <si>
    <t>2. Extant circular on Exposure norms may be referred. Credit Equivalent of OBS/Derivative Exposures should be included in Non-Funded Exposure.</t>
  </si>
  <si>
    <t>3. 'Gross NPAs at begining of the Year' should tally with 'Gross NPAs at end of the period" for the previous financial year.</t>
  </si>
  <si>
    <t>4. Cumulative write-offs should include cumulative sum of all types of write-offs, adjusted for recovery from written-off accounts, such as technical/prudential write-offs, advances under collection account (AUC A/C in SBI group), actual write-offs, write-offs under compromise,  etc.</t>
  </si>
  <si>
    <t>in-rbi-rep.xsd#in-rbi-rep_ImpairedAmount</t>
  </si>
  <si>
    <t>Part A: Exposures to Capital Market</t>
  </si>
  <si>
    <t>Category</t>
  </si>
  <si>
    <t>Domestic Operation</t>
  </si>
  <si>
    <t>Overseas Operation</t>
  </si>
  <si>
    <t xml:space="preserve">Exposure </t>
  </si>
  <si>
    <t xml:space="preserve">Gross Amount Outstanding </t>
  </si>
  <si>
    <t xml:space="preserve"> of which Impaired</t>
  </si>
  <si>
    <t xml:space="preserve">Exposure  </t>
  </si>
  <si>
    <t>A1. Advances to Capital Market (Fund based)</t>
  </si>
  <si>
    <t>in-rbi-rep.xsd#in-rbi-rep_CategoryOfExposuresToSensitiveSectorsAxis::in-rbi-rep.xsd#in-rbi-rep_IndividualsMember</t>
  </si>
  <si>
    <t>1. Individuals</t>
  </si>
  <si>
    <t>in-rbi-rep.xsd#in-rbi-rep_CategoryOfExposuresToSensitiveSectorsAxis::in-rbi-rep.xsd#in-rbi-rep_ShareAndStockBrokersMember</t>
  </si>
  <si>
    <t>2. Share and Stock Brokers</t>
  </si>
  <si>
    <t>in-rbi-rep.xsd#in-rbi-rep_CategoryOfExposuresToSensitiveSectorsAxis::in-rbi-rep.xsd#in-rbi-rep_MarketMakersMember</t>
  </si>
  <si>
    <t>3. Market Makers</t>
  </si>
  <si>
    <t>in-rbi-rep.xsd#in-rbi-rep_CategoryOfExposuresToSensitiveSectorsAxis::in-rbi-rep.xsd#in-rbi-rep_IPOFinancingMember</t>
  </si>
  <si>
    <t>4. IPO Financing</t>
  </si>
  <si>
    <t>in-rbi-rep.xsd#in-rbi-rep_CategoryOfExposuresToSensitiveSectorsAxis::in-rbi-rep.xsd#in-rbi-rep_OtherCorporateMember</t>
  </si>
  <si>
    <t>5. Other Corporates</t>
  </si>
  <si>
    <t>in-rbi-rep.xsd#in-rbi-rep_CategoryOfExposuresToSensitiveSectorsAxis::in-rbi-rep.xsd#in-rbi-rep_OtherFundBasedAdvancesToCapitalMarketMember</t>
  </si>
  <si>
    <t>6. Any other (Pl. specify)</t>
  </si>
  <si>
    <t>in-rbi-rep.xsd#in-rbi-rep_OtherFundBasedAdvancesAxis</t>
  </si>
  <si>
    <t>in-rbi-rep.xsd#in-rbi-rep_CategoryOfExposuresToSensitiveSectorsAxis::in-rbi-rep.xsd#in-rbi-rep_FundBasedAdvancesMember</t>
  </si>
  <si>
    <t>Total Advances to Capital Market (1 to 6)</t>
  </si>
  <si>
    <t>in-rbi-rep.xsd#in-rbi-rep_CategoryOfExposuresToSensitiveSectorsAxis::in-rbi-rep.xsd#in-rbi-rep_BorrowersAgainstSecurityOfSharesOutOfFundBasedAdvancesMember</t>
  </si>
  <si>
    <t xml:space="preserve">      of which All Borrowers against security of shares</t>
  </si>
  <si>
    <t>A2. Advances to Capital Market (Non-fund based)</t>
  </si>
  <si>
    <t>in-rbi-rep.xsd#in-rbi-rep_CategoryOfExposuresToSensitiveSectorsAxis::in-rbi-rep.xsd#in-rbi-rep_FinancialGuaranteesIssuedToStockExchangeOnBehalfOfStockBrokersMember</t>
  </si>
  <si>
    <t>1. Financial Guarantees issued to Stock Exchanges on behalf of Stock Brokers</t>
  </si>
  <si>
    <t>in-rbi-rep.xsd#in-rbi-rep_CategoryOfExposuresToSensitiveSectorsAxis::in-rbi-rep.xsd#in-rbi-rep_OtherFinancialGuaranteesMember</t>
  </si>
  <si>
    <t>2. Other Financial Guarantees</t>
  </si>
  <si>
    <t>in-rbi-rep.xsd#in-rbi-rep_CategoryOfExposuresToSensitiveSectorsAxis::in-rbi-rep.xsd#in-rbi-rep_OtherNonFundBasedAdvancesToCapitalMarketMember</t>
  </si>
  <si>
    <t>3. Any other (Pl. specify)</t>
  </si>
  <si>
    <t>in-rbi-rep.xsd#in-rbi-rep_OtherNonfundBasedAdvancesAxis</t>
  </si>
  <si>
    <t>in-rbi-rep.xsd#in-rbi-rep_CategoryOfExposuresToSensitiveSectorsAxis::in-rbi-rep.xsd#in-rbi-rep_NonFundBasedAdvancesMember</t>
  </si>
  <si>
    <t>Total Non-fund based</t>
  </si>
  <si>
    <t>A3. Investments in Capital Market</t>
  </si>
  <si>
    <t>in-rbi-rep.xsd#in-rbi-rep_CategoryOfExposuresToSensitiveSectorsAxis::in-rbi-rep.xsd#in-rbi-rep_InvestmentsInConvertibleBondsAndDebenturesMember</t>
  </si>
  <si>
    <t>1. Convertible Bonds and Debentures</t>
  </si>
  <si>
    <t>in-rbi-rep.xsd#in-rbi-rep_CategoryOfExposuresToSensitiveSectorsAxis::in-rbi-rep.xsd#in-rbi-rep_InvestmentsInEquitiesMember</t>
  </si>
  <si>
    <t>in-rbi-rep.xsd#in-rbi-rep_CategoryOfExposuresToSensitiveSectorsAxis::in-rbi-rep.xsd#in-rbi-rep_InvestmentsInEquityOrientedMutualFundsMember</t>
  </si>
  <si>
    <t>3. Equity Oriented Mutual Funds</t>
  </si>
  <si>
    <t>in-rbi-rep.xsd#in-rbi-rep_CategoryOfExposuresToSensitiveSectorsAxis::in-rbi-rep.xsd#in-rbi-rep_InvestmentInOtherCapitalInstrumentMember</t>
  </si>
  <si>
    <t>4. Any other (to be specified)</t>
  </si>
  <si>
    <t>in-rbi-rep.xsd#in-rbi-rep_InvestmentInOtherCapitalInstrumentAxis</t>
  </si>
  <si>
    <t>in-rbi-rep.xsd#in-rbi-rep_CategoryOfExposuresToSensitiveSectorsAxis::in-rbi-rep.xsd#in-rbi-rep_InvestmentsInCapitalMarketMember</t>
  </si>
  <si>
    <t>Total Investments in Capital Market</t>
  </si>
  <si>
    <t>in-rbi-rep.xsd#in-rbi-rep_CategoryOfExposuresToSensitiveSectorsAxis::in-rbi-rep.xsd#in-rbi-rep_AggregateCapitalMarketExposuresMember</t>
  </si>
  <si>
    <t>Total Capital Market Exposure (A1 + A2 + A3)</t>
  </si>
  <si>
    <t>Note: Extant circular on exposure norms may be referred. Non-funded exposure should include derivative contracts, if any.</t>
  </si>
  <si>
    <t>in-rbi-rep.xsd#in-rbi-rep_FundedAmountOutstanding</t>
  </si>
  <si>
    <t>in-rbi-rep.xsd#in-rbi-rep_RestructuredStandardAmountOutOfFundedAmountOutstanding</t>
  </si>
  <si>
    <t>in-rbi-rep.xsd#in-rbi-rep_ImpairedCreditAmount</t>
  </si>
  <si>
    <t>in-rbi-rep.xsd#in-rbi-rep_Slippage</t>
  </si>
  <si>
    <t xml:space="preserve">Part B: Exposure to Real Estate Sector </t>
  </si>
  <si>
    <t>Overseas Operations</t>
  </si>
  <si>
    <t xml:space="preserve"> Total Exposure </t>
  </si>
  <si>
    <t>Amount Outstanding - Funded</t>
  </si>
  <si>
    <t xml:space="preserve">of which </t>
  </si>
  <si>
    <t>Slippage from Total Standard during April to Date</t>
  </si>
  <si>
    <t xml:space="preserve">Restructured Standard </t>
  </si>
  <si>
    <t xml:space="preserve">Impaired </t>
  </si>
  <si>
    <t>in-rbi-rep.xsd#in-rbi-rep_CategoryOfExposuresToRealEstateSectorAxis::in-rbi-rep.xsd#in-rbi-rep_ExposureToRealEstateSectorMember</t>
  </si>
  <si>
    <t>A Total Credit</t>
  </si>
  <si>
    <t>in-rbi-rep.xsd#in-rbi-rep_CategoryOfExposuresToRealEstateSectorAxis::in-rbi-rep.xsd#in-rbi-rep_DirectExposureToRealEstateSectorMember</t>
  </si>
  <si>
    <t>A.1 Direct</t>
  </si>
  <si>
    <t>in-rbi-rep.xsd#in-rbi-rep_CategoryOfExposuresToRealEstateSectorAxis::in-rbi-rep.xsd#in-rbi-rep_ResidentialMortgagesMember</t>
  </si>
  <si>
    <t>A.1.1 Residential Mortgages</t>
  </si>
  <si>
    <t>in-rbi-rep.xsd#in-rbi-rep_CategoryOfExposuresToRealEstateSectorAxis::in-rbi-rep.xsd#in-rbi-rep_ResidentialMortgagesIndividualHousingLoansQualifyingForPrioritySectorMember</t>
  </si>
  <si>
    <t>A.1.1.a Residential Mortgages - Individual Housing Loans qualifying for Priority Sector</t>
  </si>
  <si>
    <t>in-rbi-rep.xsd#in-rbi-rep_CategoryOfExposuresToRealEstateSectorAxis::in-rbi-rep.xsd#in-rbi-rep_ResidentialMortgagesAllOtherMember</t>
  </si>
  <si>
    <t>A.1.1.b Residential Mortgages - All Others</t>
  </si>
  <si>
    <t>in-rbi-rep.xsd#in-rbi-rep_CategoryOfExposuresToRealEstateSectorAxis::in-rbi-rep.xsd#in-rbi-rep_DirectExposureToCommercialRealEstateMember</t>
  </si>
  <si>
    <t>A.1.2 Commercial Real Estate</t>
  </si>
  <si>
    <t>in-rbi-rep.xsd#in-rbi-rep_CategoryOfExposuresToRealEstateSectorAxis::in-rbi-rep.xsd#in-rbi-rep_CommercialRealEstateResidentialHousingMember</t>
  </si>
  <si>
    <t>A.1.2.1 Commercial Real Estate - Residential Housing (CRE-RH)</t>
  </si>
  <si>
    <t>in-rbi-rep.xsd#in-rbi-rep_CategoryOfExposuresToRealEstateSectorAxis::in-rbi-rep.xsd#in-rbi-rep_CommercialRealEstateOthersMember</t>
  </si>
  <si>
    <t>A.1.2.2 Commercial Real Estate - Other</t>
  </si>
  <si>
    <t>in-rbi-rep.xsd#in-rbi-rep_CategoryOfExposuresToRealEstateSectorAxis::in-rbi-rep.xsd#in-rbi-rep_DirectExposureOthersMember</t>
  </si>
  <si>
    <t>A.1.3 Any Other- Please Specify</t>
  </si>
  <si>
    <t>in-rbi-rep.xsd#in-rbi-rep_OtherDirectResidentialMortgageAxis</t>
  </si>
  <si>
    <t>in-rbi-rep.xsd#in-rbi-rep_CategoryOfExposuresToRealEstateSectorAxis::in-rbi-rep.xsd#in-rbi-rep_IndirectExposureToRealEstateSectorMember</t>
  </si>
  <si>
    <t>A.2 Indirect</t>
  </si>
  <si>
    <t>in-rbi-rep.xsd#in-rbi-rep_CategoryOfExposuresToRealEstateSectorAxis::in-rbi-rep.xsd#in-rbi-rep_FundedAndNonFundedExposuresNHBAndHousingFinanceCompaniesCreditMember</t>
  </si>
  <si>
    <t>A.2.1 Funded and Non-funded Exposures NHB and Housing Finance Companies(HFCs)</t>
  </si>
  <si>
    <t>in-rbi-rep.xsd#in-rbi-rep_CategoryOfExposuresToRealEstateSectorAxis::in-rbi-rep.xsd#in-rbi-rep_IndirectExposureOthersMember</t>
  </si>
  <si>
    <t>A.2.2 Any Other- Please Specify</t>
  </si>
  <si>
    <t>in-rbi-rep.xsd#in-rbi-rep_OtherIndirectResidentialMortgageAxis</t>
  </si>
  <si>
    <t>in-rbi-rep.xsd#in-rbi-rep_CategoryOfExposuresToRealEstateSectorAxis::in-rbi-rep.xsd#in-rbi-rep_InvestmentsMember</t>
  </si>
  <si>
    <t>B Total Investment</t>
  </si>
  <si>
    <t>in-rbi-rep.xsd#in-rbi-rep_CategoryOfExposuresToRealEstateSectorAxis::in-rbi-rep.xsd#in-rbi-rep_DirectInvestmentMember</t>
  </si>
  <si>
    <t>B.1 Direct</t>
  </si>
  <si>
    <t>in-rbi-rep.xsd#in-rbi-rep_CategoryOfExposuresToRealEstateSectorAxis::in-rbi-rep.xsd#in-rbi-rep_InvestmentInCommercialRealEstateMember</t>
  </si>
  <si>
    <t>B.1.1 Commercial Real Estate</t>
  </si>
  <si>
    <t>in-rbi-rep.xsd#in-rbi-rep_CategoryOfExposuresToRealEstateSectorAxis::in-rbi-rep.xsd#in-rbi-rep_InvestmentsInMBSAndOtherSecuritisedExposuresMember</t>
  </si>
  <si>
    <t>B.1.2 Investments in MBS and other securitized exposures</t>
  </si>
  <si>
    <t>in-rbi-rep.xsd#in-rbi-rep_CategoryOfExposuresToRealEstateSectorAxis::in-rbi-rep.xsd#in-rbi-rep_InvestmentsInResidentialRealEstateMember</t>
  </si>
  <si>
    <t>B.1.2.a Residential Real Estate</t>
  </si>
  <si>
    <t>in-rbi-rep.xsd#in-rbi-rep_CategoryOfExposuresToRealEstateSectorAxis::in-rbi-rep.xsd#in-rbi-rep_InvestmentsInCommercialRealEstateMember</t>
  </si>
  <si>
    <t>B.1.2.b Commercial Real Estate</t>
  </si>
  <si>
    <t>in-rbi-rep.xsd#in-rbi-rep_CategoryOfExposuresToRealEstateSectorAxis::in-rbi-rep.xsd#in-rbi-rep_OtherDirectInvestmentInMBSMember</t>
  </si>
  <si>
    <t>B.1.3 Any Other- Please Specify</t>
  </si>
  <si>
    <t>in-rbi-rep.xsd#in-rbi-rep_OtherDirectInvestmentAxis</t>
  </si>
  <si>
    <t>in-rbi-rep.xsd#in-rbi-rep_CategoryOfExposuresToRealEstateSectorAxis::in-rbi-rep.xsd#in-rbi-rep_IndirectInvestmentMember</t>
  </si>
  <si>
    <t>B.2 Indirect</t>
  </si>
  <si>
    <t>in-rbi-rep.xsd#in-rbi-rep_CategoryOfExposuresToRealEstateSectorAxis::in-rbi-rep.xsd#in-rbi-rep_FundedAndNonFundedExposuresNHBAndHousingFinanceCompaniesMember</t>
  </si>
  <si>
    <t>B.2.1 Funded and Non-funded Exposures NHB and Housing Finance Companies(HFCs)</t>
  </si>
  <si>
    <t>in-rbi-rep.xsd#in-rbi-rep_CategoryOfExposuresToRealEstateSectorAxis::in-rbi-rep.xsd#in-rbi-rep_OtherIndirectInvestmentInMBSMember</t>
  </si>
  <si>
    <t>B.2.2 Any Other- Please Specify</t>
  </si>
  <si>
    <t>in-rbi-rep.xsd#in-rbi-rep_OtherIndirectInvestmentAxis</t>
  </si>
  <si>
    <t>in-rbi-rep.xsd#in-rbi-rep_CategoryOfExposuresToRealEstateSectorAxis::in-rbi-rep.xsd#in-rbi-rep_TotalCreditAndInvestmentMember</t>
  </si>
  <si>
    <t>C Total Credit and Investment</t>
  </si>
  <si>
    <t>in-rbi-rep.xsd#in-rbi-rep_CategoryOfExposuresToRealEstateSectorAxis::in-rbi-rep.xsd#in-rbi-rep_DirectCreditAndDirectInvestmentMember</t>
  </si>
  <si>
    <t>C.1 Direct (A.1 + B.1)</t>
  </si>
  <si>
    <t>in-rbi-rep.xsd#in-rbi-rep_CategoryOfExposuresToRealEstateSectorAxis::in-rbi-rep.xsd#in-rbi-rep_TotalCreditAndInvestmentInDirectResidentialMortgageMember</t>
  </si>
  <si>
    <t>C.1.1 Residential Mortgages (A.1.1)</t>
  </si>
  <si>
    <t>in-rbi-rep.xsd#in-rbi-rep_CategoryOfExposuresToRealEstateSectorAxis::in-rbi-rep.xsd#in-rbi-rep_TotalCreditAndInvestmentInDirectResidentialMortgageOfIndividualHousingLoansMember</t>
  </si>
  <si>
    <t>C.1.1.1 Residential Mortgages - Individual Housing Loans qualifying for Priority Sector (A.1.1.a)</t>
  </si>
  <si>
    <t>in-rbi-rep.xsd#in-rbi-rep_CategoryOfExposuresToRealEstateSectorAxis::in-rbi-rep.xsd#in-rbi-rep_TotalCreditAndInvestmentInDirectResidentialMortgageOthersMember</t>
  </si>
  <si>
    <t>C.1.1.2 Residential Mortgages - All Others (A.1.1.b)</t>
  </si>
  <si>
    <t>in-rbi-rep.xsd#in-rbi-rep_CategoryOfExposuresToRealEstateSectorAxis::in-rbi-rep.xsd#in-rbi-rep_TotalCreditAndInvestmentInDirectCommercialRealEstateMember</t>
  </si>
  <si>
    <t>C.1.2 Commercial Real Estate (A.1.2 + B.1.1)</t>
  </si>
  <si>
    <t>in-rbi-rep.xsd#in-rbi-rep_CategoryOfExposuresToRealEstateSectorAxis::in-rbi-rep.xsd#in-rbi-rep_TotalCreditAndInvestmentInInvestmentInMBSAndOtherSecuritizedExposuresMember</t>
  </si>
  <si>
    <t>C.1.3 Investments in MBS and other securitized exposures</t>
  </si>
  <si>
    <t>in-rbi-rep.xsd#in-rbi-rep_CategoryOfExposuresToRealEstateSectorAxis::in-rbi-rep.xsd#in-rbi-rep_TotalCreditAndInvestmentInInvestmentInResidentialRealEstateInMBSAndOtherSecuritizedExposuresMember</t>
  </si>
  <si>
    <t>C.1.3.1 Residential Real Estate (B.1.2.a)</t>
  </si>
  <si>
    <t>in-rbi-rep.xsd#in-rbi-rep_CategoryOfExposuresToRealEstateSectorAxis::in-rbi-rep.xsd#in-rbi-rep_TotalCreditAndInvestmentInInvestmentInCommercialRealEstateInMBSAndOtherSecuritizedExposuresMember</t>
  </si>
  <si>
    <t>C.1.3.2 Commercial Real Estate (B.1.2.b)</t>
  </si>
  <si>
    <t>in-rbi-rep.xsd#in-rbi-rep_CategoryOfExposuresToRealEstateSectorAxis::in-rbi-rep.xsd#in-rbi-rep_OtherCreditAndInvestmentMember</t>
  </si>
  <si>
    <t>C.1.4 Any Other (A.1.3 + B.1.3)</t>
  </si>
  <si>
    <t>in-rbi-rep.xsd#in-rbi-rep_CategoryOfExposuresToRealEstateSectorAxis::in-rbi-rep.xsd#in-rbi-rep_TotalCreditAndInvestmentIndirectInvestmentMember</t>
  </si>
  <si>
    <t>C.2 Indirect (A.2+B.2)</t>
  </si>
  <si>
    <t>in-rbi-rep.xsd#in-rbi-rep_CategoryOfExposuresToRealEstateSectorAxis::in-rbi-rep.xsd#in-rbi-rep_TotalCreditAndInvestmentInFundedAndNonFundedExposuresMember</t>
  </si>
  <si>
    <t>C.2.1 Funded and Non-funded Exposures NHB and Housing Finance Companies(HFCs) (A.2.1 + B.2.1)</t>
  </si>
  <si>
    <t>in-rbi-rep.xsd#in-rbi-rep_CategoryOfExposuresToRealEstateSectorAxis::in-rbi-rep.xsd#in-rbi-rep_TotalCreditAndInvestmentInOtherIndirectExposureMember</t>
  </si>
  <si>
    <t>C.2.2 Any Other- Indirect Exposure (A.2.2 + B.2.2)</t>
  </si>
  <si>
    <t>1. Top 50 defaulters based on outstanding impaired amount are to be reported.</t>
  </si>
  <si>
    <t>2.  The funded/non-funded amounts outstanding should be reported as exposure. OBS/derivative exposures should be included in non-funded exposure as per extant guidelines on exposure norms.</t>
  </si>
  <si>
    <t>in-rbi-rep.xsd#in-rbi-rep_AmountOutstandingOfGrossFundedExposure</t>
  </si>
  <si>
    <t>in-rbi-rep.xsd#in-rbi-rep_ImpairedCreditOutOfAmountOutstandingOfGrossFundedExposure</t>
  </si>
  <si>
    <t>in-rbi-rep.xsd#in-rbi-rep_InterestRate</t>
  </si>
  <si>
    <t>in-rbi-rep.xsd#in-rbi-rep_ExposureTypeAxis::in-rbi-rep.xsd#in-rbi-rep_FundedMember</t>
  </si>
  <si>
    <t>in-rbi-rep.xsd#in-rbi-rep_ExposureTypeAxis::in-rbi-rep.xsd#in-rbi-rep_NonFundedMember</t>
  </si>
  <si>
    <t>in-rbi-rep.xsd#in-rbi-rep_MeasurementAxis::in-rbi-rep.xsd#in-rbi-rep_MinimumMember</t>
  </si>
  <si>
    <t>in-rbi-rep.xsd#in-rbi-rep_MeasurementAxis::in-rbi-rep.xsd#in-rbi-rep_MaximumMember</t>
  </si>
  <si>
    <t>Held to Maturity</t>
  </si>
  <si>
    <t>Available for Sale</t>
  </si>
  <si>
    <t>Held for Trading</t>
  </si>
  <si>
    <t>Held to
Maturity</t>
  </si>
  <si>
    <t>Address</t>
  </si>
  <si>
    <t>Date of Audit</t>
  </si>
  <si>
    <t>Return Version</t>
  </si>
  <si>
    <t>Return Name</t>
  </si>
  <si>
    <t>Return Code</t>
  </si>
  <si>
    <t>Return version</t>
  </si>
  <si>
    <t>Report on Asset Quality</t>
  </si>
  <si>
    <t>RAQ</t>
  </si>
  <si>
    <t>in-rbi-rep.xsd#in-rbi-rep_ReturnName</t>
  </si>
  <si>
    <t>in-rbi-rep.xsd#in-rbi-rep_ReturnCode</t>
  </si>
  <si>
    <t>in-rbi-rep.xsd#in-rbi-rep_Address</t>
  </si>
  <si>
    <t>in-rbi-rep.xsd#in-rbi-rep_ReportingFrequency</t>
  </si>
  <si>
    <t>in-rbi-rep.xsd#in-rbi-rep_DateOfAudit</t>
  </si>
  <si>
    <t>in-rbi-rep.xsd#in-rbi-rep_ReturnVersion</t>
  </si>
  <si>
    <t>in-rbi-rep.xsd#in-rbi-rep_ReportingPeriodStartDate</t>
  </si>
  <si>
    <t>in-rbi-rep.xsd#in-rbi-rep_MeasurementAxis::in-rbi-rep.xsd#in-rbi-rep_WeightedAverageRateOfInterestMember</t>
  </si>
  <si>
    <t>Exposure to MFIs/SHGs and Micro/Small/Medium Enterprises (Domestic Operations)</t>
  </si>
  <si>
    <t>Funded Exposure</t>
  </si>
  <si>
    <t>Non-Funded Exposure</t>
  </si>
  <si>
    <t>Of which Impaired</t>
  </si>
  <si>
    <t>Interest Rate</t>
  </si>
  <si>
    <t>Min</t>
  </si>
  <si>
    <t>Max</t>
  </si>
  <si>
    <t>Weighted Average Rate of Interest</t>
  </si>
  <si>
    <t>Exposures in Rupee</t>
  </si>
  <si>
    <t>in-rbi-rep.xsd#in-rbi-rep_DetailsOfExposureToMFIsSHGsSmallTinyAndMediumEnterprisesAxis::in-rbi-rep.xsd#in-rbi-rep_ExposuresToMicroFinanceInstitutionsSelfHelpGroupsMembers:::in-rbi-rep.xsd#in-rbi-rep_CategoriesOfExposureAxis::in-rbi-rep.xsd#in-rbi-rep_ExposuresInRupeesMember</t>
  </si>
  <si>
    <t>A. Micro Finance Institutions/ Self Help Groups</t>
  </si>
  <si>
    <t>in-rbi-rep.xsd#in-rbi-rep_DetailsOfExposureToMFIsSHGsSmallTinyAndMediumEnterprisesAxis::in-rbi-rep.xsd#in-rbi-rep_ExposuresToMicroSmallAndMediumEnterprisesMember:::in-rbi-rep.xsd#in-rbi-rep_CategoriesOfExposureAxis::in-rbi-rep.xsd#in-rbi-rep_ExposuresInRupeesMember</t>
  </si>
  <si>
    <t>B. Micro, Small and Medium Enterprises</t>
  </si>
  <si>
    <t>in-rbi-rep.xsd#in-rbi-rep_DetailsOfExposureToMFIsSHGsSmallTinyAndMediumEnterprisesAxis::in-rbi-rep.xsd#in-rbi-rep_DirectExposureMember:::in-rbi-rep.xsd#in-rbi-rep_CategoriesOfExposureAxis::in-rbi-rep.xsd#in-rbi-rep_ExposuresInRupeesMember</t>
  </si>
  <si>
    <t>B.1 Direct Exposure</t>
  </si>
  <si>
    <t>in-rbi-rep.xsd#in-rbi-rep_DetailsOfExposureToMFIsSHGsSmallTinyAndMediumEnterprisesAxis::in-rbi-rep.xsd#in-rbi-rep_DirectExposureToMicroEnterprisesMember:::in-rbi-rep.xsd#in-rbi-rep_CategoriesOfExposureAxis::in-rbi-rep.xsd#in-rbi-rep_ExposuresInRupeesMember</t>
  </si>
  <si>
    <t xml:space="preserve">   B.1.1 Micro Enterprises</t>
  </si>
  <si>
    <t>in-rbi-rep.xsd#in-rbi-rep_DetailsOfExposureToMFIsSHGsSmallTinyAndMediumEnterprisesAxis::in-rbi-rep.xsd#in-rbi-rep_DirectExposureToSmallEnterprisesMember:::in-rbi-rep.xsd#in-rbi-rep_CategoriesOfExposureAxis::in-rbi-rep.xsd#in-rbi-rep_ExposuresInRupeesMember</t>
  </si>
  <si>
    <t xml:space="preserve">   B.1.2 Small Enterprises</t>
  </si>
  <si>
    <t>in-rbi-rep.xsd#in-rbi-rep_DetailsOfExposureToMFIsSHGsSmallTinyAndMediumEnterprisesAxis::in-rbi-rep.xsd#in-rbi-rep_DirectExposureToMediumEnterprisesMember:::in-rbi-rep.xsd#in-rbi-rep_CategoriesOfExposureAxis::in-rbi-rep.xsd#in-rbi-rep_ExposuresInRupeesMember</t>
  </si>
  <si>
    <t xml:space="preserve">   B.1.3 Medium Enterprises</t>
  </si>
  <si>
    <t>in-rbi-rep.xsd#in-rbi-rep_DetailsOfExposureToMFIsSHGsSmallTinyAndMediumEnterprisesAxis::in-rbi-rep.xsd#in-rbi-rep_IndirectExposureMember:::in-rbi-rep.xsd#in-rbi-rep_CategoriesOfExposureAxis::in-rbi-rep.xsd#in-rbi-rep_ExposuresInRupeesMember</t>
  </si>
  <si>
    <t>B.2 Indirect Exposure</t>
  </si>
  <si>
    <t>in-rbi-rep.xsd#in-rbi-rep_DetailsOfExposureToMFIsSHGsSmallTinyAndMediumEnterprisesAxis::in-rbi-rep.xsd#in-rbi-rep_IndirectExposureToMicroEnterprisesMember:::in-rbi-rep.xsd#in-rbi-rep_CategoriesOfExposureAxis::in-rbi-rep.xsd#in-rbi-rep_ExposuresInRupeesMember</t>
  </si>
  <si>
    <t xml:space="preserve">    B.2.1 Micro Enterprises</t>
  </si>
  <si>
    <t>in-rbi-rep.xsd#in-rbi-rep_DetailsOfExposureToMFIsSHGsSmallTinyAndMediumEnterprisesAxis::in-rbi-rep.xsd#in-rbi-rep_InDirectExposureToSmallEnterprisesMember:::in-rbi-rep.xsd#in-rbi-rep_CategoriesOfExposureAxis::in-rbi-rep.xsd#in-rbi-rep_ExposuresInRupeesMember</t>
  </si>
  <si>
    <t xml:space="preserve">    B.2.2 Small Enterprises</t>
  </si>
  <si>
    <t>in-rbi-rep.xsd#in-rbi-rep_DetailsOfExposureToMFIsSHGsSmallTinyAndMediumEnterprisesAxis::in-rbi-rep.xsd#in-rbi-rep_InDirectExposureToMediumEnterprisesMember:::in-rbi-rep.xsd#in-rbi-rep_CategoriesOfExposureAxis::in-rbi-rep.xsd#in-rbi-rep_ExposuresInRupeesMember</t>
  </si>
  <si>
    <t xml:space="preserve">    B.2.3 Medium Enterprises</t>
  </si>
  <si>
    <t>Exposures in Foreign Currencies</t>
  </si>
  <si>
    <t>in-rbi-rep.xsd#in-rbi-rep_CategoriesOfExposureAxis::in-rbi-rep.xsd#in-rbi-rep_ExposuresInForeignCurrenciesMember:::in-rbi-rep.xsd#in-rbi-rep_DetailsOfExposureToMFIsSHGsSmallTinyAndMediumEnterprisesAxis::in-rbi-rep.xsd#in-rbi-rep_ExposuresToMicroFinanceInstitutionsSelfHelpGroupsMembers</t>
  </si>
  <si>
    <t>E. Micro Finance Institutions/ Self Help Groups</t>
  </si>
  <si>
    <t>in-rbi-rep.xsd#in-rbi-rep_CategoriesOfExposureAxis::in-rbi-rep.xsd#in-rbi-rep_ExposuresInForeignCurrenciesMember:::in-rbi-rep.xsd#in-rbi-rep_DetailsOfExposureToMFIsSHGsSmallTinyAndMediumEnterprisesAxis::in-rbi-rep.xsd#in-rbi-rep_ExposuresToMicroSmallAndMediumEnterprisesMember</t>
  </si>
  <si>
    <t>F. Micro, Small and Medium Enterprises</t>
  </si>
  <si>
    <t>in-rbi-rep.xsd#in-rbi-rep_CategoriesOfExposureAxis::in-rbi-rep.xsd#in-rbi-rep_ExposuresInForeignCurrenciesMember:::in-rbi-rep.xsd#in-rbi-rep_DetailsOfExposureToMFIsSHGsSmallTinyAndMediumEnterprisesAxis::in-rbi-rep.xsd#in-rbi-rep_DirectExposureMember</t>
  </si>
  <si>
    <t>F.1 Direct Exposure</t>
  </si>
  <si>
    <t>in-rbi-rep.xsd#in-rbi-rep_CategoriesOfExposureAxis::in-rbi-rep.xsd#in-rbi-rep_ExposuresInForeignCurrenciesMember:::in-rbi-rep.xsd#in-rbi-rep_DetailsOfExposureToMFIsSHGsSmallTinyAndMediumEnterprisesAxis::in-rbi-rep.xsd#in-rbi-rep_DirectExposureToMicroEnterprisesMember</t>
  </si>
  <si>
    <t xml:space="preserve">   F.1.1 Micro Enterprises</t>
  </si>
  <si>
    <t>in-rbi-rep.xsd#in-rbi-rep_CategoriesOfExposureAxis::in-rbi-rep.xsd#in-rbi-rep_ExposuresInForeignCurrenciesMember:::in-rbi-rep.xsd#in-rbi-rep_DetailsOfExposureToMFIsSHGsSmallTinyAndMediumEnterprisesAxis::in-rbi-rep.xsd#in-rbi-rep_DirectExposureToSmallEnterprisesMember</t>
  </si>
  <si>
    <t xml:space="preserve">   F.1.2 Small Enterprises</t>
  </si>
  <si>
    <t>in-rbi-rep.xsd#in-rbi-rep_CategoriesOfExposureAxis::in-rbi-rep.xsd#in-rbi-rep_ExposuresInForeignCurrenciesMember:::in-rbi-rep.xsd#in-rbi-rep_DetailsOfExposureToMFIsSHGsSmallTinyAndMediumEnterprisesAxis::in-rbi-rep.xsd#in-rbi-rep_DirectExposureToMediumEnterprisesMember</t>
  </si>
  <si>
    <t xml:space="preserve">   F.1.3 Medium Enterprises</t>
  </si>
  <si>
    <t>in-rbi-rep.xsd#in-rbi-rep_CategoriesOfExposureAxis::in-rbi-rep.xsd#in-rbi-rep_ExposuresInForeignCurrenciesMember:::in-rbi-rep.xsd#in-rbi-rep_DetailsOfExposureToMFIsSHGsSmallTinyAndMediumEnterprisesAxis::in-rbi-rep.xsd#in-rbi-rep_IndirectExposureMember</t>
  </si>
  <si>
    <t>F.2 Indirect Exposure</t>
  </si>
  <si>
    <t>in-rbi-rep.xsd#in-rbi-rep_CategoriesOfExposureAxis::in-rbi-rep.xsd#in-rbi-rep_ExposuresInForeignCurrenciesMember:::in-rbi-rep.xsd#in-rbi-rep_DetailsOfExposureToMFIsSHGsSmallTinyAndMediumEnterprisesAxis::in-rbi-rep.xsd#in-rbi-rep_IndirectExposureToMicroEnterprisesMember</t>
  </si>
  <si>
    <t xml:space="preserve">    F.2.1 Micro Enterprises</t>
  </si>
  <si>
    <t>in-rbi-rep.xsd#in-rbi-rep_CategoriesOfExposureAxis::in-rbi-rep.xsd#in-rbi-rep_ExposuresInForeignCurrenciesMember:::in-rbi-rep.xsd#in-rbi-rep_DetailsOfExposureToMFIsSHGsSmallTinyAndMediumEnterprisesAxis::in-rbi-rep.xsd#in-rbi-rep_InDirectExposureToSmallEnterprisesMember</t>
  </si>
  <si>
    <t xml:space="preserve">    F.2.2 Small Enterprises</t>
  </si>
  <si>
    <t>in-rbi-rep.xsd#in-rbi-rep_CategoriesOfExposureAxis::in-rbi-rep.xsd#in-rbi-rep_ExposuresInForeignCurrenciesMember:::in-rbi-rep.xsd#in-rbi-rep_DetailsOfExposureToMFIsSHGsSmallTinyAndMediumEnterprisesAxis::in-rbi-rep.xsd#in-rbi-rep_InDirectExposureToMediumEnterprisesMember</t>
  </si>
  <si>
    <t xml:space="preserve">    F.2.3 Medium Enterprises</t>
  </si>
  <si>
    <t>1. Extant circular on exposure norms may be referred. Non-funded Exposure should include derivative contracts.</t>
  </si>
  <si>
    <t>2. 'Amount Outstanding - Funded' should include advances and investments.</t>
  </si>
  <si>
    <t>3. For MSME classification, extant RBI guidelines may be referred.</t>
  </si>
  <si>
    <t>bc32d7e4-ac15-45b1-b676-ac5ee8542795:~:NotMandatory:~:True:~:</t>
  </si>
  <si>
    <t>13fe5387-5de0-4f70-a9fe-4f1fad7885d4:~:lyt_CountryRisk:~:NotMandatory:~:True:~::~:</t>
  </si>
  <si>
    <t>in-rbi-rep.xsd#in-rbi-rep_GrossExposureAmount</t>
  </si>
  <si>
    <t>in-rbi-rep.xsd#in-rbi-rep_GrossShortTermExposureAmount</t>
  </si>
  <si>
    <t>in-rbi-rep.xsd#in-rbi-rep_ShortTermExposureAmount</t>
  </si>
  <si>
    <t>in-rbi-rep.xsd#in-rbi-rep_ProvisionsHeldForCountryExposure</t>
  </si>
  <si>
    <t>in-rbi-rep.xsd#in-rbi-rep_ProvisionAsAPercentageOfNetFundedExposure</t>
  </si>
  <si>
    <t>in-rbi-rep.xsd#in-rbi-rep_NameOfCountryOfBorrowerOrNameOfCounterPartyAxis</t>
  </si>
  <si>
    <t>in-rbi-rep.xsd#in-rbi-rep_ClassificationOfCountryRiskAxis</t>
  </si>
  <si>
    <t>in-rbi-rep.xsd#in-rbi-rep_ExposureTypeAxis::in-rbi-rep.xsd#in-rbi-rep_FundedMember:::in-rbi-rep.xsd#in-rbi-rep_RiskTypeDimension::in-rbi-rep.xsd#in-rbi-rep_StandardAssetsMember</t>
  </si>
  <si>
    <t>in-rbi-rep.xsd#in-rbi-rep_ExposureTypeAxis::in-rbi-rep.xsd#in-rbi-rep_FundedMember:::in-rbi-rep.xsd#in-rbi-rep_RiskTypeDimension::in-rbi-rep.xsd#in-rbi-rep_SubStandardAssetsMember</t>
  </si>
  <si>
    <t>in-rbi-rep.xsd#in-rbi-rep_ExposureTypeAxis::in-rbi-rep.xsd#in-rbi-rep_FundedMember:::in-rbi-rep.xsd#in-rbi-rep_RiskTypeDimension::in-rbi-rep.xsd#in-rbi-rep_DoubtfulAssetsMember</t>
  </si>
  <si>
    <t>in-rbi-rep.xsd#in-rbi-rep_ExposureTypeAxis::in-rbi-rep.xsd#in-rbi-rep_FundedMember:::in-rbi-rep.xsd#in-rbi-rep_RiskTypeDimension::in-rbi-rep.xsd#in-rbi-rep_LossAssetsMember</t>
  </si>
  <si>
    <t>Country Risk Exposure (Global Operation)</t>
  </si>
  <si>
    <t>Country of Borrower/ Counter Party</t>
  </si>
  <si>
    <t>Country Risk Classification</t>
  </si>
  <si>
    <t>Gross Funded Exposure</t>
  </si>
  <si>
    <t>Of Which Short term Exposure</t>
  </si>
  <si>
    <t>Net Funded Exposure</t>
  </si>
  <si>
    <t>Gross Non-Funded Exposure</t>
  </si>
  <si>
    <t>Provision Held for Country Exposure</t>
  </si>
  <si>
    <t>Provision as % of Net Funded Exposure</t>
  </si>
  <si>
    <t>SubStandard</t>
  </si>
  <si>
    <t>in-rbi-rep.xsd#in-rbi-rep_SectorwiseTypeAxis::in-rbi-rep.xsd#in-rbi-rep_SovereignMember</t>
  </si>
  <si>
    <t>Sovereigns</t>
  </si>
  <si>
    <t>in-rbi-rep.xsd#in-rbi-rep_SectorwiseTypeAxis::in-rbi-rep.xsd#in-rbi-rep_BanksMember</t>
  </si>
  <si>
    <t>Banks</t>
  </si>
  <si>
    <t>in-rbi-rep.xsd#in-rbi-rep_SectorwiseTypeAxis::in-rbi-rep.xsd#in-rbi-rep_CorporateMember</t>
  </si>
  <si>
    <t>Corporates</t>
  </si>
  <si>
    <t>in-rbi-rep.xsd#in-rbi-rep_SectorwiseTypeAxis::in-rbi-rep.xsd#in-rbi-rep_OthersMember</t>
  </si>
  <si>
    <t>e0489b5b-7eba-4fde-bc1d-b81effc9ae7a:~:lyt_CountryRisk_Total:~:NotMandatory:~:True:~::~:</t>
  </si>
  <si>
    <t>1.  Extent RBI circular/guidelines on 'Country Risk Management by banks' in India may be referred.</t>
  </si>
  <si>
    <t>2.  Exposure to all other countries, except India, should be reported irrespective of provisions held.</t>
  </si>
  <si>
    <t>Note: Double click the 'D' column green cell to get Country Name and associated Risk Type. To change Risk Type for any particular Country, double click the 'E' column green cell.</t>
  </si>
  <si>
    <t>fn_D12_0_07092012</t>
  </si>
  <si>
    <t>Sec-7-ExportCredit</t>
  </si>
  <si>
    <t>in-rbi-rep.xsd#in-rbi-rep_DisbursementOfExportCreditDuringTheQuarter</t>
  </si>
  <si>
    <t>http://www.xbrl.org/2003/role/label</t>
  </si>
  <si>
    <t>Disbursement of export credit during the quarter</t>
  </si>
  <si>
    <t>fn_E12_1_07092012</t>
  </si>
  <si>
    <t>fn_F12_2_07092012</t>
  </si>
  <si>
    <t>fn_G12_3_07092012</t>
  </si>
  <si>
    <t>fn_H12_4_07092012</t>
  </si>
  <si>
    <t>fn_I12_5_07092012</t>
  </si>
  <si>
    <t>fn_D14_6_07092012</t>
  </si>
  <si>
    <t>in-rbi-rep.xsd#in-rbi-rep_DisbursementOfExportCreditInRespectOfGoldCardHoldersDuringTheQuarter</t>
  </si>
  <si>
    <t>Disbursement of export credit in respect of gold card holders during the quarter</t>
  </si>
  <si>
    <t>fn_E14_7_07092012</t>
  </si>
  <si>
    <t>fn_F14_8_07092012</t>
  </si>
  <si>
    <t>fn_G14_9_07092012</t>
  </si>
  <si>
    <t>fn_H14_10_07092012</t>
  </si>
  <si>
    <t>fn_I14_11_07092012</t>
  </si>
  <si>
    <t>fn_J12_12_07092012</t>
  </si>
  <si>
    <t>in-rbi-rep.xsd#in-rbi-rep_BalanceOutstandingOfExportCreditAtEndOfTheQuarter</t>
  </si>
  <si>
    <t>Balance outstanding of export credit at end of the quarter</t>
  </si>
  <si>
    <t>fn_K12_13_07092012</t>
  </si>
  <si>
    <t>fn_L12_14_07092012</t>
  </si>
  <si>
    <t>fn_M12_15_07092012</t>
  </si>
  <si>
    <t>fn_N12_16_07092012</t>
  </si>
  <si>
    <t>fn_O12_17_07092012</t>
  </si>
  <si>
    <t>fn_J14_18_07092012</t>
  </si>
  <si>
    <t>in-rbi-rep.xsd#in-rbi-rep_BalanceOutstandingOfExportCreditInRespectOfGoldCardHoldersAtEndOfTheQuarter</t>
  </si>
  <si>
    <t>Balance outstanding of export credit in respect of gold card holders at end of the quarter</t>
  </si>
  <si>
    <t>fn_K14_19_07092012</t>
  </si>
  <si>
    <t>fn_L14_20_07092012</t>
  </si>
  <si>
    <t>fn_M14_21_07092012</t>
  </si>
  <si>
    <t>fn_N14_22_07092012</t>
  </si>
  <si>
    <t>fn_O14_23_07092012</t>
  </si>
  <si>
    <t>fn_P12_24_07092012</t>
  </si>
  <si>
    <t>in-rbi-rep.xsd#in-rbi-rep_NumberOfGoldCardsIssued</t>
  </si>
  <si>
    <t>Number of gold cards issued</t>
  </si>
  <si>
    <t>fn_P14_25_07092012</t>
  </si>
  <si>
    <t>fn_F11_0_19102012</t>
  </si>
  <si>
    <t>Sec-3-RestAdv</t>
  </si>
  <si>
    <t>in-rbi-rep.xsd#in-rbi-rep_NumberOfBorrowersWhoseAccountRestructured</t>
  </si>
  <si>
    <t>http://www.xbrl.org/2003/role/terseLabel</t>
  </si>
  <si>
    <t>Number of borrowers whose accounts restructured (April to date)</t>
  </si>
  <si>
    <t>fn_F14_1_19102012</t>
  </si>
  <si>
    <t>fn_F17_2_19102012</t>
  </si>
  <si>
    <t>fn_F20_3_19102012</t>
  </si>
  <si>
    <t>fn_L11_4_19102012</t>
  </si>
  <si>
    <t>fn_L14_5_19102012</t>
  </si>
  <si>
    <t>fn_L17_6_19102012</t>
  </si>
  <si>
    <t>fn_L20_7_19102012</t>
  </si>
  <si>
    <t>fn_G11_8_19102012</t>
  </si>
  <si>
    <t>in-rbi-rep.xsd#in-rbi-rep_NumberOfBorrowersWhoseAccountRestructuredOfWhichThroughCDR</t>
  </si>
  <si>
    <t>Number of borrowers whose account restructured of which through CDR</t>
  </si>
  <si>
    <t>fn_G14_9_19102012</t>
  </si>
  <si>
    <t>fn_G17_10_19102012</t>
  </si>
  <si>
    <t>fn_G20_11_19102012</t>
  </si>
  <si>
    <t>fn_M11_12_19102012</t>
  </si>
  <si>
    <t>fn_M14_13_19102012</t>
  </si>
  <si>
    <t>fn_M17_14_19102012</t>
  </si>
  <si>
    <t>fn_M20_15_19102012</t>
  </si>
  <si>
    <t>fn_H11_16_19102012</t>
  </si>
  <si>
    <t>in-rbi-rep.xsd#in-rbi-rep_NumberOfBorrowersWhoseAmountIsOutstandingInAccountRestructureAtllEndOfQaurter</t>
  </si>
  <si>
    <t>Number of borrowers whose amount is outstanding in account restructured at end of quarter</t>
  </si>
  <si>
    <t>fn_H14_17_19102012</t>
  </si>
  <si>
    <t>fn_H17_18_19102012</t>
  </si>
  <si>
    <t>fn_H20_19_19102012</t>
  </si>
  <si>
    <t>fn_N11_20_19102012</t>
  </si>
  <si>
    <t>fn_N14_21_19102012</t>
  </si>
  <si>
    <t>fn_N17_22_19102012</t>
  </si>
  <si>
    <t>fn_N20_23_19102012</t>
  </si>
  <si>
    <t>fn_I11_24_19102012</t>
  </si>
  <si>
    <t>in-rbi-rep.xsd#in-rbi-rep_NumberOfBorrowersWhoseAmountIsOutstandingInAccountRestructuredAtEndOfQaurterOfWhichThroughCDR</t>
  </si>
  <si>
    <t>Number of borrowers whose amount is outstanding in account restructured at end of quarter of which through CDR</t>
  </si>
  <si>
    <t>fn_I14_25_19102012</t>
  </si>
  <si>
    <t>fn_I17_26_19102012</t>
  </si>
  <si>
    <t>fn_I20_27_19102012</t>
  </si>
  <si>
    <t>fn_O11_28_19102012</t>
  </si>
  <si>
    <t>fn_O14_29_19102012</t>
  </si>
  <si>
    <t>fn_O17_30_19102012</t>
  </si>
  <si>
    <t>fn_O20_31_19102012</t>
  </si>
  <si>
    <t>fn_J11_32_19102012</t>
  </si>
  <si>
    <t>in-rbi-rep.xsd#in-rbi-rep_NumberOfBorrowersOfRestructuredAccountsSlippedToNPAs</t>
  </si>
  <si>
    <t>Number of borrowers of restructured accounts slipped to NPAs (April to date)</t>
  </si>
  <si>
    <t>fn_J20_33_19102012</t>
  </si>
  <si>
    <t>fn_P11_34_19102012</t>
  </si>
  <si>
    <t>fn_P20_35_19102012</t>
  </si>
  <si>
    <t>fn_K11_36_19102012</t>
  </si>
  <si>
    <t>in-rbi-rep.xsd#in-rbi-rep_NumberOfBorrowersOfRestructuredAccountsSlippedToNPAsOutstandingAtTheEndOfTheQuarter</t>
  </si>
  <si>
    <t>Number of borrowers of restructured accounts slipped to NPAs outstanding at the end of quarter</t>
  </si>
  <si>
    <t>fn_K20_37_19102012</t>
  </si>
  <si>
    <t>fn_Q11_38_19102012</t>
  </si>
  <si>
    <t>fn_Q20_39_19102012</t>
  </si>
  <si>
    <t>fn_F12_40_19102012</t>
  </si>
  <si>
    <t>in-rbi-rep.xsd#in-rbi-rep_AmountOutstandingWhoseAccountRestructured</t>
  </si>
  <si>
    <t>Amount outstanding whose account restructured (April to date)</t>
  </si>
  <si>
    <t>fn_F15_41_19102012</t>
  </si>
  <si>
    <t>fn_F18_42_19102012</t>
  </si>
  <si>
    <t>fn_F21_43_19102012</t>
  </si>
  <si>
    <t>fn_L12_44_19102012</t>
  </si>
  <si>
    <t>fn_L15_45_19102012</t>
  </si>
  <si>
    <t>fn_L18_46_19102012</t>
  </si>
  <si>
    <t>fn_L21_47_19102012</t>
  </si>
  <si>
    <t>fn_G12_48_19102012</t>
  </si>
  <si>
    <t>in-rbi-rep.xsd#in-rbi-rep_AmountOutstandingWhoseAccountRestructuredOfWhichThroughCDR</t>
  </si>
  <si>
    <t>Amount outstanding whose account restructured of which through CDR</t>
  </si>
  <si>
    <t>fn_G15_49_19102012</t>
  </si>
  <si>
    <t>fn_G18_50_19102012</t>
  </si>
  <si>
    <t>fn_G21_51_19102012</t>
  </si>
  <si>
    <t>fn_M12_52_19102012</t>
  </si>
  <si>
    <t>fn_M15_53_19102012</t>
  </si>
  <si>
    <t>fn_M18_54_19102012</t>
  </si>
  <si>
    <t>fn_M21_55_19102012</t>
  </si>
  <si>
    <t>fn_H12_56_22102012</t>
  </si>
  <si>
    <t>in-rbi-rep.xsd#in-rbi-rep_AmountOutstandingInAccountRestructuredTillEndOfQuarter</t>
  </si>
  <si>
    <t>Amount outstanding in account restructured at end of quarter</t>
  </si>
  <si>
    <t>fn_H15_57_22102012</t>
  </si>
  <si>
    <t>fn_H18_58_22102012</t>
  </si>
  <si>
    <t>fn_H21_59_22102012</t>
  </si>
  <si>
    <t>fn_N12_60_22102012</t>
  </si>
  <si>
    <t>fn_N15_61_22102012</t>
  </si>
  <si>
    <t>fn_N18_62_22102012</t>
  </si>
  <si>
    <t>fn_N21_63_22102012</t>
  </si>
  <si>
    <t>fn_O12_64_22102012</t>
  </si>
  <si>
    <t>in-rbi-rep.xsd#in-rbi-rep_AmountOutstandingInAccountRestructuredAtEndOfQuarterOfWhichThroughCDR</t>
  </si>
  <si>
    <t>Amount outstanding in account restructured at end of quarter of which through CDR</t>
  </si>
  <si>
    <t>fn_O15_65_22102012</t>
  </si>
  <si>
    <t>fn_O18_66_22102012</t>
  </si>
  <si>
    <t>fn_O21_67_22102012</t>
  </si>
  <si>
    <t>fn_I12_68_22102012</t>
  </si>
  <si>
    <t>fn_I15_69_22102012</t>
  </si>
  <si>
    <t>fn_I18_70_22102012</t>
  </si>
  <si>
    <t>fn_I21_71_22102012</t>
  </si>
  <si>
    <t>fn_J12_72_22102012</t>
  </si>
  <si>
    <t>in-rbi-rep.xsd#in-rbi-rep_AmountOutstandingOfRestructuredAccountsSlippedToNPAs</t>
  </si>
  <si>
    <t>Amount outstanding of restructured accounts slipped to NPAs (April to date)</t>
  </si>
  <si>
    <t>fn_J21_73_22102012</t>
  </si>
  <si>
    <t>fn_P12_74_22102012</t>
  </si>
  <si>
    <t>fn_P21_75_22102012</t>
  </si>
  <si>
    <t>fn_Q12_76_22102012</t>
  </si>
  <si>
    <t>in-rbi-rep.xsd#in-rbi-rep_AmountOutstandingOfRestructuredAccountsSlippedToNPAOutstandingAtThelEndOfTheQuarter</t>
  </si>
  <si>
    <t>Amount outstanding of restructured accounts slipped to NPAs outstanding at the end of the quarter</t>
  </si>
  <si>
    <t>fn_Q21_77_22102012</t>
  </si>
  <si>
    <t>fn_K12_78_22102012</t>
  </si>
  <si>
    <t>fn_K21_79_22102012</t>
  </si>
  <si>
    <t>fn_F13_80_22102012</t>
  </si>
  <si>
    <t>in-rbi-rep.xsd#in-rbi-rep_SacrificeOnDiminutionWhoseAccountRestructured</t>
  </si>
  <si>
    <t>Sacrifice on diminution whose account restructured (April to date)</t>
  </si>
  <si>
    <t>fn_F16_81_22102012</t>
  </si>
  <si>
    <t>fn_F19_82_22102012</t>
  </si>
  <si>
    <t>fn_F22_83_22102012</t>
  </si>
  <si>
    <t>fn_L13_84_22102012</t>
  </si>
  <si>
    <t>fn_L16_85_22102012</t>
  </si>
  <si>
    <t>fn_L19_86_22102012</t>
  </si>
  <si>
    <t>fn_L22_87_22102012</t>
  </si>
  <si>
    <t>fn_G13_88_22102012</t>
  </si>
  <si>
    <t>in-rbi-rep.xsd#in-rbi-rep_SacrificeOnDiminutionWhoseAccountRestructuredOfWhichThroughCDR</t>
  </si>
  <si>
    <t>Sacrifice on diminution whose account restructured of which through CDR</t>
  </si>
  <si>
    <t>fn_G16_89_22102012</t>
  </si>
  <si>
    <t>fn_G19_90_22102012</t>
  </si>
  <si>
    <t>fn_G22_91_22102012</t>
  </si>
  <si>
    <t>fn_H13_92_22102012</t>
  </si>
  <si>
    <t>in-rbi-rep.xsd#in-rbi-rep_SacrificeOnDiminutionWhoseAmountIsOutstandingInAccountRestructuredAtEndOfQaurter</t>
  </si>
  <si>
    <t>Sacrifice on diminution whose amount is outstanding in account restructured at end of quarter</t>
  </si>
  <si>
    <t>fn_H16_93_22102012</t>
  </si>
  <si>
    <t>fn_H19_94_22102012</t>
  </si>
  <si>
    <t>fn_H22_95_22102012</t>
  </si>
  <si>
    <t>fn_N13_96_22102012</t>
  </si>
  <si>
    <t>fn_N16_97_22102012</t>
  </si>
  <si>
    <t>fn_N19_98_22102012</t>
  </si>
  <si>
    <t>fn_N22_99_22102012</t>
  </si>
  <si>
    <t>fn_M13_100_22102012</t>
  </si>
  <si>
    <t>fn_M16_101_22102012</t>
  </si>
  <si>
    <t>fn_M19_102_22102012</t>
  </si>
  <si>
    <t>fn_M22_103_22102012</t>
  </si>
  <si>
    <t>fn_I13_104_22102012</t>
  </si>
  <si>
    <t>in-rbi-rep.xsd#in-rbi-rep_SacrificeOnDiminutionWhoseAmountIsOutstandingInAccountRestructuredAtEndOfQaurterOfWhichThroughCDR</t>
  </si>
  <si>
    <t>Sacrifice on diminution whose amount is outstanding in account restructured at end of quarter of which through CDR</t>
  </si>
  <si>
    <t>fn_I16_105_22102012</t>
  </si>
  <si>
    <t>fn_I19_106_22102012</t>
  </si>
  <si>
    <t>fn_I22_107_22102012</t>
  </si>
  <si>
    <t>fn_J13_108_22102012</t>
  </si>
  <si>
    <t>in-rbi-rep.xsd#in-rbi-rep_SacrificeOnDiminutionOfRestructuredAccountsSlippedToNPAs</t>
  </si>
  <si>
    <t>Sacrifice on diminution of restructured accounts slipped to NPAs (April to date)</t>
  </si>
  <si>
    <t>fn_J22_109_22102012</t>
  </si>
  <si>
    <t>fn_P13_110_22102012</t>
  </si>
  <si>
    <t>fn_P22_111_22102012</t>
  </si>
  <si>
    <t>fn_O13_112_22102012</t>
  </si>
  <si>
    <t>fn_O16_113_22102012</t>
  </si>
  <si>
    <t>fn_O19_114_22102012</t>
  </si>
  <si>
    <t>fn_O22_115_22102012</t>
  </si>
  <si>
    <t>fn_K13_116_22102012</t>
  </si>
  <si>
    <t>in-rbi-rep.xsd#in-rbi-rep_SacrificeOnDiminutionOfRestructuredAccountsSlippedToNPAsOutstandingAtTheEndOfTheQuarter</t>
  </si>
  <si>
    <t>Sacrifice on diminution of restructured accounts slipped to NPAs outstanding at the end of the quarter</t>
  </si>
  <si>
    <t>fn_K22_117_22102012</t>
  </si>
  <si>
    <t>fn_Q13_118_22102012</t>
  </si>
  <si>
    <t>fn_Q22_119_22102012</t>
  </si>
  <si>
    <t>fn_F22_120_23112012</t>
  </si>
  <si>
    <t>fn_F23_121_23112012</t>
  </si>
  <si>
    <t>fn_F24_122_23112012</t>
  </si>
  <si>
    <t>fn_M22_123_23112012</t>
  </si>
  <si>
    <t>fn_N23_124_23112012</t>
  </si>
  <si>
    <t>fn_N22_125_23112012</t>
  </si>
  <si>
    <t>fn_O22_126_23112012</t>
  </si>
  <si>
    <t>fn_G22_127_26112012</t>
  </si>
  <si>
    <t>fn_H22_128_26112012</t>
  </si>
  <si>
    <t>fn_I22_129_26112012</t>
  </si>
  <si>
    <t>fn_L22_130_26112012</t>
  </si>
  <si>
    <t>fn_H23_131_26112012</t>
  </si>
  <si>
    <t>fn_G23_132_26112012</t>
  </si>
  <si>
    <t>fn_I23_133_26112012</t>
  </si>
  <si>
    <t>fn_O23_134_26112012</t>
  </si>
  <si>
    <t>fn_L23_135_26112012</t>
  </si>
  <si>
    <t>fn_M23_136_26112012</t>
  </si>
  <si>
    <t>fn_G24_137_26112012</t>
  </si>
  <si>
    <t>fn_H24_138_26112012</t>
  </si>
  <si>
    <t>fn_N24_139_26112012</t>
  </si>
  <si>
    <t>fn_O24_140_26112012</t>
  </si>
  <si>
    <t>fn_I24_141_26112012</t>
  </si>
  <si>
    <t>fn_M24_142_26112012</t>
  </si>
  <si>
    <t>fn_L24_143_26112012</t>
  </si>
  <si>
    <t>fn_F13_26_25102013</t>
  </si>
  <si>
    <t>fn_K13_27_25102013</t>
  </si>
  <si>
    <t>fn_L13_28_25102013</t>
  </si>
  <si>
    <t>fn_F15_29_25102013</t>
  </si>
  <si>
    <t>fn_K15_30_25102013</t>
  </si>
  <si>
    <t>fn_L15_31_25102013</t>
  </si>
  <si>
    <t>fn_O13_32_25102013</t>
  </si>
  <si>
    <t>fn_T13_33_25102013</t>
  </si>
  <si>
    <t>fn_U13_34_25102013</t>
  </si>
  <si>
    <t>fn_O15_35_25102013</t>
  </si>
  <si>
    <t>fn_T15_36_25102013</t>
  </si>
  <si>
    <t>fn_U15_37_25102013</t>
  </si>
  <si>
    <t>fn_E12_3_06092012</t>
  </si>
  <si>
    <t>Sec-4ChgInAQ-RecOfNPAs</t>
  </si>
  <si>
    <t>in-rbi-rep.xsd#in-rbi-rep_FromSubstandardToStandard</t>
  </si>
  <si>
    <t>From substandard to standard</t>
  </si>
  <si>
    <t>fn_E13_6_06092012</t>
  </si>
  <si>
    <t>in-rbi-rep.xsd#in-rbi-rep_FromDoubtfulToStandard</t>
  </si>
  <si>
    <t>From doubtful to standard</t>
  </si>
  <si>
    <t>fn_E14_7_06092012</t>
  </si>
  <si>
    <t>in-rbi-rep.xsd#in-rbi-rep_FromLossToStandard</t>
  </si>
  <si>
    <t>From loss to standard</t>
  </si>
  <si>
    <t>fn_F11_0_06092012</t>
  </si>
  <si>
    <t>in-rbi-rep.xsd#in-rbi-rep_FromStandardToSubstandard</t>
  </si>
  <si>
    <t>From standard to substandard</t>
  </si>
  <si>
    <t>fn_G11_1_06092012</t>
  </si>
  <si>
    <t>in-rbi-rep.xsd#in-rbi-rep_FromStandardToDoubtful</t>
  </si>
  <si>
    <t>From standard to doubtful</t>
  </si>
  <si>
    <t>fn_G12_4_06092012</t>
  </si>
  <si>
    <t>in-rbi-rep.xsd#in-rbi-rep_FromSubstandardToDoubtful</t>
  </si>
  <si>
    <t>From substandard to doubtful</t>
  </si>
  <si>
    <t>fn_H11_2_06092012</t>
  </si>
  <si>
    <t>in-rbi-rep.xsd#in-rbi-rep_FromStandardToLoss</t>
  </si>
  <si>
    <t>From standard to loss</t>
  </si>
  <si>
    <t>fn_H12_5_06092012</t>
  </si>
  <si>
    <t>in-rbi-rep.xsd#in-rbi-rep_FromSubstandardToLoss</t>
  </si>
  <si>
    <t>From substandard to loss</t>
  </si>
  <si>
    <t>fn_H13_17_06092012</t>
  </si>
  <si>
    <t>in-rbi-rep.xsd#in-rbi-rep_FromDoubtfulToLoss</t>
  </si>
  <si>
    <t>From doubtful to loss</t>
  </si>
  <si>
    <t>fn_I11_19_06092012</t>
  </si>
  <si>
    <t>in-rbi-rep.xsd#in-rbi-rep_DowngradeFromStandard</t>
  </si>
  <si>
    <t>Downgrade from standard</t>
  </si>
  <si>
    <t>fn_I12_20_06092012</t>
  </si>
  <si>
    <t>in-rbi-rep.xsd#in-rbi-rep_DowngradeFromSubStandard</t>
  </si>
  <si>
    <t>Downgrade from sub standard</t>
  </si>
  <si>
    <t>fn_I13_18_06092012</t>
  </si>
  <si>
    <t>in-rbi-rep.xsd#in-rbi-rep_DowngradeFromDoubtful</t>
  </si>
  <si>
    <t>Downgrade from doubtful</t>
  </si>
  <si>
    <t>fn_K14_76_06112012</t>
  </si>
  <si>
    <t>in-rbi-rep.xsd#in-rbi-rep_DowngradeFromLoss</t>
  </si>
  <si>
    <t>Downgrade from loss</t>
  </si>
  <si>
    <t>fn_J12_13_06092012</t>
  </si>
  <si>
    <t>fn_J13_9_06092012</t>
  </si>
  <si>
    <t>fn_J14_8_06092012</t>
  </si>
  <si>
    <t>fn_K11_10_06092012</t>
  </si>
  <si>
    <t>fn_L11_11_06092012</t>
  </si>
  <si>
    <t>fn_L12_14_06092012</t>
  </si>
  <si>
    <t>fn_M11_12_06092012</t>
  </si>
  <si>
    <t>fn_M12_15_06092012</t>
  </si>
  <si>
    <t>fn_M13_16_06092012</t>
  </si>
  <si>
    <t>fn_N11_21_06092012</t>
  </si>
  <si>
    <t>fn_N12_22_06092012</t>
  </si>
  <si>
    <t>fn_N13_23_06092012</t>
  </si>
  <si>
    <t>fn_P14_77_06112012</t>
  </si>
  <si>
    <t>fn_K75_27_22102012</t>
  </si>
  <si>
    <t>in-rbi-rep.xsd#in-rbi-rep_NumberOfNoticesIssued</t>
  </si>
  <si>
    <t>Number of notices issued</t>
  </si>
  <si>
    <t>fn_F100_78_28102013</t>
  </si>
  <si>
    <t>in-rbi-rep.xsd#in-rbi-rep_AmountOfNoticesIssued</t>
  </si>
  <si>
    <t>Amount of notices issued</t>
  </si>
  <si>
    <t>fn_K76_35_22102012</t>
  </si>
  <si>
    <t>in-rbi-rep.xsd#in-rbi-rep_NumberOfCasesWhereAmountWasRecoveredOfNoticesIssued</t>
  </si>
  <si>
    <t>Number of cases where amount was recovered of notices issued</t>
  </si>
  <si>
    <t>fn_F101_79_28102013</t>
  </si>
  <si>
    <t>in-rbi-rep.xsd#in-rbi-rep_AmountOfCasesWhereAmountWasRecoveredOfNoticesIssued</t>
  </si>
  <si>
    <t>Amount of cases where amount was recovered of notices issued</t>
  </si>
  <si>
    <t>fn_E102_80_28102013</t>
  </si>
  <si>
    <t>in-rbi-rep.xsd#in-rbi-rep_NumberOfCasesWhereCompromiseProposalsReceived</t>
  </si>
  <si>
    <t>Number of casesWhere compromise proposals received</t>
  </si>
  <si>
    <t>fn_F102_81_28102013</t>
  </si>
  <si>
    <t>in-rbi-rep.xsd#in-rbi-rep_AmountOfCasesWhereCompromiseProposalsReceived</t>
  </si>
  <si>
    <t>Amount of casesWhere compromise proposals received</t>
  </si>
  <si>
    <t>fn_E103_82_28102013</t>
  </si>
  <si>
    <t>in-rbi-rep.xsd#in-rbi-rep_NumberOfCasesWhereAmountWasRecoveredOfCompromiseProposalsReceived</t>
  </si>
  <si>
    <t>Number of cases where amount was recovered of compromise proposals received</t>
  </si>
  <si>
    <t>fn_F103_83_28102013</t>
  </si>
  <si>
    <t>in-rbi-rep.xsd#in-rbi-rep_AmountOfCasesWhereAmountWasRecoveredOfCompromiseProposalsReceived</t>
  </si>
  <si>
    <t>Amount of cases where amount was recovered of compromise proposals received</t>
  </si>
  <si>
    <t>fn_E105_84_28102013</t>
  </si>
  <si>
    <t>in-rbi-rep.xsd#in-rbi-rep_NumberOfCasesFiledWithDRTs</t>
  </si>
  <si>
    <t>Number of cases filed with DRTs</t>
  </si>
  <si>
    <t>fn_F105_85_28102013</t>
  </si>
  <si>
    <t>in-rbi-rep.xsd#in-rbi-rep_AmountOfCasesFiledWithDRTs</t>
  </si>
  <si>
    <t>Amount of cases filed with DRTs</t>
  </si>
  <si>
    <t>fn_K81_31_22102012</t>
  </si>
  <si>
    <t>in-rbi-rep.xsd#in-rbi-rep_NumberOfCasesDecidedByDRTs</t>
  </si>
  <si>
    <t>Number of cases decided by DRTs</t>
  </si>
  <si>
    <t>fn_F106_86_28102013</t>
  </si>
  <si>
    <t>in-rbi-rep.xsd#in-rbi-rep_AmountOfCasesDecidedByDRTs</t>
  </si>
  <si>
    <t>Amount of cases decided by DRTs</t>
  </si>
  <si>
    <t>fn_F107_87_28102013</t>
  </si>
  <si>
    <t>in-rbi-rep.xsd#in-rbi-rep_RecoveryInCasesDecidedByDRTs</t>
  </si>
  <si>
    <t>Recovery in cases decided by DRTs</t>
  </si>
  <si>
    <t>fn_K83_47_22102012</t>
  </si>
  <si>
    <t>in-rbi-rep.xsd#in-rbi-rep_NumberOfCasesPendingWithDRTs</t>
  </si>
  <si>
    <t>Number of cases pending with DRTs</t>
  </si>
  <si>
    <t>fn_F108_88_28102013</t>
  </si>
  <si>
    <t>in-rbi-rep.xsd#in-rbi-rep_AmountOfCasesPendingWithDRTs</t>
  </si>
  <si>
    <t>Amount of cases pending with DRTs</t>
  </si>
  <si>
    <t>fn_F109_89_28102013</t>
  </si>
  <si>
    <t>in-rbi-rep.xsd#in-rbi-rep_CostOfFillingCasesWithDRT</t>
  </si>
  <si>
    <t>Cost of filling cases with DRT</t>
  </si>
  <si>
    <t>fn_K86_59_22102012</t>
  </si>
  <si>
    <t>in-rbi-rep.xsd#in-rbi-rep_TotalNumberOfCases</t>
  </si>
  <si>
    <t>http://www.xbrl.org/2003/role/periodStartLabel</t>
  </si>
  <si>
    <t>Total Cases at the begnning of the Quarter</t>
  </si>
  <si>
    <t>fn_E113_90_28102013</t>
  </si>
  <si>
    <t>http://www.xbrl.org/2003/role/periodEndLabel</t>
  </si>
  <si>
    <t>fn_F111_91_28102013</t>
  </si>
  <si>
    <t>in-rbi-rep.xsd#in-rbi-rep_AmountOfCases</t>
  </si>
  <si>
    <t>Amount of cases at the beginning</t>
  </si>
  <si>
    <t>fn_E112_92_28102013</t>
  </si>
  <si>
    <t>in-rbi-rep.xsd#in-rbi-rep_NumberOfNewCasesFilledDuringTheQuarter</t>
  </si>
  <si>
    <t>Number of new cases filled during the quarter</t>
  </si>
  <si>
    <t>fn_F113_93_28102013</t>
  </si>
  <si>
    <t>Amount of cases at the end</t>
  </si>
  <si>
    <t>fn_F112_94_28102013</t>
  </si>
  <si>
    <t>in-rbi-rep.xsd#in-rbi-rep_AmountInvolvedInNewCasesFilledDuringTheQuarter</t>
  </si>
  <si>
    <t>Amount involved in new cases filled during the quarter</t>
  </si>
  <si>
    <t>fn_E115_95_28102013</t>
  </si>
  <si>
    <t>in-rbi-rep.xsd#in-rbi-rep_NumberOfCasesDecidedOrSettledDuringTheQuarter</t>
  </si>
  <si>
    <t>Number of cases decided or settled during the quarter</t>
  </si>
  <si>
    <t>fn_F115_96_28102013</t>
  </si>
  <si>
    <t>in-rbi-rep.xsd#in-rbi-rep_AmountInvolvedInCasesDecidedOrSettledDuringTheQuarter</t>
  </si>
  <si>
    <t>Amount involved in cases decided or settled during the quarter</t>
  </si>
  <si>
    <t>fn_E114_97_28102013</t>
  </si>
  <si>
    <t>in-rbi-rep.xsd#in-rbi-rep_NumberOfCasesDecidedOrSettled</t>
  </si>
  <si>
    <t>Number of cases decided or settled in the beginning</t>
  </si>
  <si>
    <t>fn_F116_98_28102013</t>
  </si>
  <si>
    <t>in-rbi-rep.xsd#in-rbi-rep_AmountInvolvedInCasesDecidedOrSettled</t>
  </si>
  <si>
    <t>Amount involved in cases decided or settled at the end</t>
  </si>
  <si>
    <t>fn_E116_99_28102013</t>
  </si>
  <si>
    <t>Number of cases decided or settled in the end</t>
  </si>
  <si>
    <t>fn_K92_71_23102012</t>
  </si>
  <si>
    <t>in-rbi-rep.xsd#in-rbi-rep_NumberOfCasesWhereRecoveryIsEffected</t>
  </si>
  <si>
    <t>Number of cases where recovery is effected at the beginning</t>
  </si>
  <si>
    <t>fn_F117_100_28102013</t>
  </si>
  <si>
    <t>in-rbi-rep.xsd#in-rbi-rep_AmountOfCasesWhereRecoveryIsEffected</t>
  </si>
  <si>
    <t>Amount of cases where recovery is effected at the beginning</t>
  </si>
  <si>
    <t>fn_K93_63_22102012</t>
  </si>
  <si>
    <t>in-rbi-rep.xsd#in-rbi-rep_NumberOfCasesWhereRecoveryIsEffectedDuringTheQuarter</t>
  </si>
  <si>
    <t>Number of cases where recovery is effected during the quarter</t>
  </si>
  <si>
    <t>fn_F118_101_28102013</t>
  </si>
  <si>
    <t>in-rbi-rep.xsd#in-rbi-rep_AmountOfCasesWhereRecoveryIsEffectedDuringTheQuarter</t>
  </si>
  <si>
    <t>Amount of cases where recovery is effected during the quarter</t>
  </si>
  <si>
    <t>fn_K94_67_22102012</t>
  </si>
  <si>
    <t>Number of cases where recovery is effected at the end</t>
  </si>
  <si>
    <t>fn_F119_102_28102013</t>
  </si>
  <si>
    <t>Amount of cases where recovery is effected at the end</t>
  </si>
  <si>
    <t>fn_E33_0_28102013</t>
  </si>
  <si>
    <t>Sec-1Portfolio Analysis</t>
  </si>
  <si>
    <t>in-rbi-rep.xsd#in-rbi-rep_LastDateOfPortfolioReview</t>
  </si>
  <si>
    <t>Last date of portfolio review</t>
  </si>
  <si>
    <t>fn_E41_1_28102013</t>
  </si>
  <si>
    <t>Sec-2-PartA</t>
  </si>
  <si>
    <t>in-rbi-rep.xsd#in-rbi-rep_LastDateOfProvisionReview</t>
  </si>
  <si>
    <t>Last date of provision review</t>
  </si>
  <si>
    <t>fn_F114_103_28102013</t>
  </si>
  <si>
    <t>Amount involved in cases decided or settled in the beginning</t>
  </si>
  <si>
    <t>fn_E40_0_28102013</t>
  </si>
  <si>
    <t>in-rbi-rep.xsd#in-rbi-rep_DateOfLastPortfolioReviewClassification</t>
  </si>
  <si>
    <t>Date of last portfolio review / classification</t>
  </si>
  <si>
    <t>{9D464D58-4FAD-4758-A826-6A433BFB4418}</t>
  </si>
  <si>
    <t>&lt;PrefixNamespace&gt;_x000D_
  &lt;add key="Prefix" value="cmp" /&gt;_x000D_
  &lt;add key="Namespace" value="" /&gt;_x000D_
  &lt;add key="Scheme" value="" /&gt;_x000D_
  &lt;add key="SchemaFileName" value="" /&gt;_x000D_
&lt;/PrefixNamespace&gt;</t>
  </si>
  <si>
    <t>AFN</t>
  </si>
  <si>
    <t>Afghanistan, Afghanis</t>
  </si>
  <si>
    <t>Actuals</t>
  </si>
  <si>
    <t>ALL</t>
  </si>
  <si>
    <t>Albania, Leke</t>
  </si>
  <si>
    <t>Thousands</t>
  </si>
  <si>
    <t>DZD</t>
  </si>
  <si>
    <t>Algeria, Algeria Dinars</t>
  </si>
  <si>
    <t>Lakhs</t>
  </si>
  <si>
    <t>AOA</t>
  </si>
  <si>
    <t>Angola, Kwanza</t>
  </si>
  <si>
    <t>Millions</t>
  </si>
  <si>
    <t>ARS</t>
  </si>
  <si>
    <t>Argentina, Pesos</t>
  </si>
  <si>
    <t>Billions</t>
  </si>
  <si>
    <t>Default Unit</t>
  </si>
  <si>
    <t>India, Rupees</t>
  </si>
  <si>
    <t>AMD</t>
  </si>
  <si>
    <t>Armenia, Drams</t>
  </si>
  <si>
    <t>Default Scale</t>
  </si>
  <si>
    <t>AWG</t>
  </si>
  <si>
    <t>Aruba, Guilders (also called Florins)</t>
  </si>
  <si>
    <t>Current Period</t>
  </si>
  <si>
    <t>AUD</t>
  </si>
  <si>
    <t>Australia, Dollars</t>
  </si>
  <si>
    <t>AZN</t>
  </si>
  <si>
    <t>Azerbaijan, New Manats</t>
  </si>
  <si>
    <t>Previous Period</t>
  </si>
  <si>
    <t>BSD</t>
  </si>
  <si>
    <t>Bahamas, Dollars</t>
  </si>
  <si>
    <t>BHD</t>
  </si>
  <si>
    <t>Bahrain, Dinars</t>
  </si>
  <si>
    <t>Identifier</t>
  </si>
  <si>
    <t>BDT</t>
  </si>
  <si>
    <t>Bangladesh, Taka</t>
  </si>
  <si>
    <t>Language</t>
  </si>
  <si>
    <t>BBD</t>
  </si>
  <si>
    <t>Barbados, Dollars</t>
  </si>
  <si>
    <t>Previous To Previous Period</t>
  </si>
  <si>
    <t>BYR</t>
  </si>
  <si>
    <t>Belarus, Rubles</t>
  </si>
  <si>
    <t>BZD</t>
  </si>
  <si>
    <t>Belize, Dollars</t>
  </si>
  <si>
    <t>Bank Working Code</t>
  </si>
  <si>
    <t>BMD</t>
  </si>
  <si>
    <t>Bermuda, Dollars</t>
  </si>
  <si>
    <t>Bank Name</t>
  </si>
  <si>
    <t>BTN</t>
  </si>
  <si>
    <t>Bhutan, Ngultrum</t>
  </si>
  <si>
    <t>Report Status</t>
  </si>
  <si>
    <t>BOB</t>
  </si>
  <si>
    <t>Bolivia, Bolivianos</t>
  </si>
  <si>
    <t>Do Version Check</t>
  </si>
  <si>
    <t>BAM</t>
  </si>
  <si>
    <t>Bosnia and Herzegovina, Convertible Marka</t>
  </si>
  <si>
    <t>Seed year</t>
  </si>
  <si>
    <t>BWP</t>
  </si>
  <si>
    <t>Botswana, Pulas</t>
  </si>
  <si>
    <t>IsRevised</t>
  </si>
  <si>
    <t>BRL</t>
  </si>
  <si>
    <t>Brazil, Brazil Real</t>
  </si>
  <si>
    <t>Reporting Type</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</si>
  <si>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</si>
  <si>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</si>
  <si>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</si>
  <si>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</si>
  <si>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</si>
  <si>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</si>
  <si>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</si>
  <si>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</si>
  <si>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</si>
  <si>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</si>
  <si>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</si>
  <si>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</si>
  <si>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</si>
  <si>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</si>
  <si>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</si>
  <si>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</si>
  <si>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</si>
  <si>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</si>
  <si>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</si>
  <si>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</si>
  <si>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</si>
  <si>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</si>
  <si>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</si>
  <si>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</si>
  <si>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</si>
  <si>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</si>
  <si>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</si>
  <si>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</si>
  <si>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</si>
  <si>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</si>
  <si>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</si>
  <si>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</si>
  <si>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</si>
  <si>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</si>
  <si>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</si>
  <si>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</si>
  <si>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</si>
  <si>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</si>
  <si>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</si>
  <si>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</si>
  <si>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</si>
  <si>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</si>
  <si>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</si>
  <si>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</si>
  <si>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</si>
  <si>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</si>
  <si>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</si>
  <si>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</si>
  <si>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</si>
  <si>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</si>
  <si>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</si>
  <si>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</si>
  <si>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</si>
  <si>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</si>
  <si>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</si>
  <si>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</si>
  <si>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</si>
  <si>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</si>
  <si>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</si>
  <si>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</si>
  <si>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</si>
  <si>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</si>
  <si>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</si>
  <si>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</si>
  <si>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</si>
  <si>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</si>
  <si>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</si>
  <si>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</si>
  <si>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</si>
  <si>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</si>
  <si>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</si>
  <si>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</si>
  <si>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</si>
  <si>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</si>
  <si>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</si>
  <si>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</si>
  <si>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</si>
  <si>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Guernsey, Pounds</t>
  </si>
  <si>
    <t>GNF</t>
  </si>
  <si>
    <t>Guinea, Francs</t>
  </si>
  <si>
    <t>GYD</t>
  </si>
  <si>
    <t>Guyana, Dollars</t>
  </si>
  <si>
    <t>HTG</t>
  </si>
  <si>
    <t>Haiti, Gourdes</t>
  </si>
  <si>
    <t>HNL</t>
  </si>
  <si>
    <t>Honduras, Lempiras</t>
  </si>
  <si>
    <t>HKD</t>
  </si>
  <si>
    <t>Hong Kong, Dollars</t>
  </si>
  <si>
    <t>HUF</t>
  </si>
  <si>
    <t>Hungary, Forint</t>
  </si>
  <si>
    <t>ISK</t>
  </si>
  <si>
    <t>Iceland, Kronur</t>
  </si>
  <si>
    <t>INR</t>
  </si>
  <si>
    <t>IDR</t>
  </si>
  <si>
    <t>Indonesia, Rupiahs</t>
  </si>
  <si>
    <t>XDR</t>
  </si>
  <si>
    <t>International Monetary Fund (IMF) Special Drawing Rights</t>
  </si>
  <si>
    <t>IRR</t>
  </si>
  <si>
    <t>Iran, Rials</t>
  </si>
  <si>
    <t>IQD</t>
  </si>
  <si>
    <t>Iraq, Dinars</t>
  </si>
  <si>
    <t>IMP</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</si>
  <si>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</si>
  <si>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</si>
  <si>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</si>
  <si>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</si>
  <si>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</si>
  <si>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</si>
  <si>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</si>
  <si>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</si>
  <si>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</si>
  <si>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</si>
  <si>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</si>
  <si>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</si>
  <si>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</si>
  <si>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</si>
  <si>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</si>
  <si>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</si>
  <si>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</si>
  <si>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</si>
  <si>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</si>
  <si>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</si>
  <si>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</si>
  <si>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</si>
  <si>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</si>
  <si>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</si>
  <si>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</si>
  <si>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</si>
  <si>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</si>
  <si>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</si>
  <si>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</si>
  <si>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</si>
  <si>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</si>
  <si>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</si>
  <si>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Liberia, Dollars</t>
  </si>
  <si>
    <t>LYD</t>
  </si>
  <si>
    <t>Libya, Dinars</t>
  </si>
  <si>
    <t>LTL</t>
  </si>
  <si>
    <t>Lithuania, Litai</t>
  </si>
  <si>
    <t>MOP</t>
  </si>
  <si>
    <t>Macau, Patacas</t>
  </si>
  <si>
    <t>MKD</t>
  </si>
  <si>
    <t>Macedonia, Denars</t>
  </si>
  <si>
    <t>MGA</t>
  </si>
  <si>
    <t>Madagascar, Ariary</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</si>
  <si>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</si>
  <si>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</si>
  <si>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</si>
  <si>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</si>
  <si>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</si>
  <si>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</si>
  <si>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</si>
  <si>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</si>
  <si>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</si>
  <si>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</si>
  <si>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</si>
  <si>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</si>
  <si>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</si>
  <si>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</si>
  <si>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</si>
  <si>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</si>
  <si>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</si>
  <si>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</si>
  <si>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</si>
  <si>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</si>
  <si>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</si>
  <si>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</si>
  <si>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</si>
  <si>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</si>
  <si>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</si>
  <si>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</si>
  <si>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</si>
  <si>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</si>
  <si>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</si>
  <si>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</si>
  <si>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</si>
  <si>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</si>
  <si>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</si>
  <si>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</si>
  <si>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</si>
  <si>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</si>
  <si>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</si>
  <si>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</si>
  <si>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</si>
  <si>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</si>
  <si>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</si>
  <si>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</si>
  <si>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</si>
  <si>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</si>
  <si>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</si>
  <si>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</si>
  <si>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</si>
  <si>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</si>
  <si>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</si>
  <si>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</si>
  <si>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</si>
  <si>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</si>
  <si>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</si>
  <si>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</si>
  <si>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</si>
  <si>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</si>
  <si>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</si>
  <si>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</si>
  <si>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</si>
  <si>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</si>
  <si>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</si>
  <si>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</si>
  <si>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</si>
  <si>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</si>
  <si>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</si>
  <si>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</si>
  <si>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</si>
  <si>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</si>
  <si>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</si>
  <si>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</si>
  <si>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</si>
  <si>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</si>
  <si>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</si>
  <si>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</si>
  <si>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</si>
  <si>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</si>
  <si>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</si>
  <si>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</si>
  <si>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</si>
  <si>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</si>
  <si>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</si>
  <si>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</si>
  <si>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</si>
  <si>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</si>
  <si>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</si>
  <si>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</si>
  <si>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</si>
  <si>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</si>
  <si>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</si>
  <si>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</si>
  <si>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</si>
  <si>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</si>
  <si>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</si>
  <si>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</si>
  <si>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</si>
  <si>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</si>
  <si>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</si>
  <si>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</si>
  <si>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</si>
  <si>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</si>
  <si>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</si>
  <si>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</si>
  <si>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</si>
  <si>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</si>
  <si>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</si>
  <si>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</si>
  <si>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</si>
  <si>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</si>
  <si>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</si>
  <si>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</si>
  <si>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</si>
  <si>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</si>
  <si>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</si>
  <si>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</si>
  <si>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</si>
  <si>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</si>
  <si>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</si>
  <si>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</si>
  <si>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</si>
  <si>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</si>
  <si>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</si>
  <si>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Turkey, New Lira</t>
  </si>
  <si>
    <t>TMM</t>
  </si>
  <si>
    <t>Turkmenistan, Manats</t>
  </si>
  <si>
    <t>TVD</t>
  </si>
  <si>
    <t>Tuvalu, Tuvalu Dollars</t>
  </si>
  <si>
    <t>UGX</t>
  </si>
  <si>
    <t>Uganda, Shillings</t>
  </si>
  <si>
    <t>UAH</t>
  </si>
  <si>
    <t>Ukraine, Hryvnia</t>
  </si>
  <si>
    <t>AED</t>
  </si>
  <si>
    <t>United Arab Emirates, Dirhams</t>
  </si>
  <si>
    <t>GBP</t>
  </si>
  <si>
    <t>United Kingdom, Pounds</t>
  </si>
  <si>
    <t>USD</t>
  </si>
  <si>
    <t>United States of America, Dollars</t>
  </si>
  <si>
    <t>UYU</t>
  </si>
  <si>
    <t>Uruguay, Pesos</t>
  </si>
  <si>
    <t>UZS</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</si>
  <si>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</si>
  <si>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</si>
  <si>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</si>
  <si>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</si>
  <si>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</si>
  <si>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</si>
  <si>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</si>
  <si>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</si>
  <si>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</si>
  <si>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</si>
  <si>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</si>
  <si>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</si>
  <si>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</si>
  <si>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</si>
  <si>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</si>
  <si>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28ecd4de-0708-41d0-8ca3-73ad948b5d91:~:NotMandatory:~:True:~:</t>
  </si>
  <si>
    <t>944249c8-8bce-4823-b0f9-d329f94ff0ac:~:lyt_BankCode:~:NotMandatory:~:True:~::~:</t>
  </si>
  <si>
    <t>D. Total Overseas Operations</t>
  </si>
  <si>
    <t>E. Total Global Operations (C + D)</t>
  </si>
  <si>
    <t>in-rbi-rep.xsd#in-rbi-rep_InvestmentOnAccountOfShortFallInPrioritySectorLendingForPreviousYearMember</t>
  </si>
  <si>
    <t>Reporting Frequency</t>
  </si>
  <si>
    <t>Tool Name</t>
  </si>
  <si>
    <t>iFile</t>
  </si>
  <si>
    <t>in-rbi-rep.xsd#in-rbi-rep_ToolName</t>
  </si>
  <si>
    <t>f9990231-f1a5-4a01-bbe2-a2163f6a2bcb:~:NotMandatory:~:True:~:False:~::~::~:False:~::~::~:False:~::~::~:</t>
  </si>
  <si>
    <t>Authorised Signatory</t>
  </si>
  <si>
    <t>1375dcfe-eedb-4fc0-a018-44059bad0705:~:Signatory:~:NotMandatory:~:True:~::~:</t>
  </si>
  <si>
    <t>in-rbi-rep.xsd#in-rbi-rep_NameOfSignatory</t>
  </si>
  <si>
    <t>Name</t>
  </si>
  <si>
    <t>in-rbi-rep.xsd#in-rbi-rep_DesignationOfSignatory</t>
  </si>
  <si>
    <t>Designation</t>
  </si>
  <si>
    <t>in-rbi-rep.xsd#in-rbi-rep_AuthorisedSignatoryMobileNumber@http://www.xbrl.org/2003/role/terseLabel</t>
  </si>
  <si>
    <t>Mobile No.</t>
  </si>
  <si>
    <t>in-rbi-rep.xsd#in-rbi-rep_AuthorisedSignatoryLandlineNumber@http://www.xbrl.org/2003/role/terseLabel</t>
  </si>
  <si>
    <t>Landline No.</t>
  </si>
  <si>
    <t>in-rbi-rep.xsd#in-rbi-rep_EMailIDOfAuthorisedReportingOfficial</t>
  </si>
  <si>
    <t>E-mail Id</t>
  </si>
  <si>
    <t>in-rbi-rep.xsd#in-rbi-rep_PlaceOfSignature</t>
  </si>
  <si>
    <t>Place</t>
  </si>
  <si>
    <t>in-rbi-rep.xsd#in-rbi-rep_DateOfSigning</t>
  </si>
  <si>
    <t>Date</t>
  </si>
  <si>
    <t>2a. Not exempted from regulatory ceiling</t>
  </si>
  <si>
    <t>2b. Exempted from regulatory ceiling</t>
  </si>
  <si>
    <t>in-rbi-rep.xsd#in-rbi-rep_CategoryOfExposuresToSensitiveSectorsAxis::in-rbi-rep.xsd#in-rbi-rep_InvestmentsInEquitiesNotExemptedMember</t>
  </si>
  <si>
    <t>in-rbi-rep.xsd#in-rbi-rep_CategoryOfExposuresToSensitiveSectorsAxis::in-rbi-rep.xsd#in-rbi-rep_InvestmentsInEquitiesExemptedMember</t>
  </si>
  <si>
    <t>H. ANBC (Adjusted Net Bank Credit) - as per Extant FIDD Circular</t>
  </si>
  <si>
    <t>I PSLC Certificate Sold(-)/Bought(+)</t>
  </si>
  <si>
    <t>in-rbi-rep.xsd#in-rbi-rep_PrioritySectorLendingCertificateSoldOrBought</t>
  </si>
  <si>
    <t>J. Priority Sector Lending as % of ANBC [ (Sub - Total - A ( 1 to 3) + G + I)*100/ H]]</t>
  </si>
  <si>
    <t>Yearly</t>
  </si>
  <si>
    <t>fn_E23_0_16032018</t>
  </si>
  <si>
    <t>2. Equities</t>
  </si>
  <si>
    <t>01-Jan-2020</t>
  </si>
  <si>
    <t>01-Apr-2019</t>
  </si>
  <si>
    <t>01-Oct-2019</t>
  </si>
  <si>
    <t>31-Dec-2019</t>
  </si>
  <si>
    <t>II. 1  Food Corporation of India</t>
  </si>
  <si>
    <t>II. 2 State Civil Supplies</t>
  </si>
  <si>
    <t>II. 3. Other Food Credit</t>
  </si>
  <si>
    <t>in-rbi-rep.xsd#in-rbi-rep_DistributionOfLoansAssetsAxis::in-rbi-rep.xsd#in-rbi-rep_FoodCorporationOfIndiaMember</t>
  </si>
  <si>
    <t>in-rbi-rep.xsd#in-rbi-rep_DistributionOfLoansAssetsAxis::in-rbi-rep.xsd#in-rbi-rep_StateCivilSuppliesMember</t>
  </si>
  <si>
    <t>in-rbi-rep.xsd#in-rbi-rep_DistributionOfLoansAssetsAxis::in-rbi-rep.xsd#in-rbi-rep_OtherFoodCreditMember</t>
  </si>
  <si>
    <t xml:space="preserve">      1.1 Direct</t>
  </si>
  <si>
    <t>1.2 Indirect</t>
  </si>
  <si>
    <t>in-rbi-rep.xsd#in-rbi-rep_DistributionOfLoansAssetsAxis::in-rbi-rep.xsd#in-rbi-rep_DirectAgricultureAndAlliedActivitiesMember</t>
  </si>
  <si>
    <t>in-rbi-rep.xsd#in-rbi-rep_DistributionOfLoansAssetsAxis::in-rbi-rep.xsd#in-rbi-rep_IndirectAgricultureAndAlliedActivitiesMember</t>
  </si>
  <si>
    <t>in-rbi-rep.xsd#in-rbi-rep_DistributionOfLoansAssetsAxis::in-rbi-rep.xsd#in-rbi-rep_MicroIndustryMember</t>
  </si>
  <si>
    <t xml:space="preserve">      2.1 Micro</t>
  </si>
  <si>
    <t xml:space="preserve"> 2.2 Small</t>
  </si>
  <si>
    <t xml:space="preserve">      2.3 Medium</t>
  </si>
  <si>
    <t xml:space="preserve">      2.4 Large</t>
  </si>
  <si>
    <t>in-rbi-rep.xsd#in-rbi-rep_DistributionOfLoansAssetsAxis::in-rbi-rep.xsd#in-rbi-rep_SmallIndustryMember</t>
  </si>
  <si>
    <t>3.1. Land Transport and Pipelines</t>
  </si>
  <si>
    <t>3.2 Water Transport</t>
  </si>
  <si>
    <t>3.3 Air Transport (Aviation)</t>
  </si>
  <si>
    <t>in-rbi-rep.xsd#in-rbi-rep_DistributionOfLoansAssetsAxis::in-rbi-rep.xsd#in-rbi-rep_LandTransportAndPipelinesMember</t>
  </si>
  <si>
    <t>in-rbi-rep.xsd#in-rbi-rep_DistributionOfLoansAssetsAxis::in-rbi-rep.xsd#in-rbi-rep_WaterTransportMember</t>
  </si>
  <si>
    <t>3.2  Post and Telecommunication Services</t>
  </si>
  <si>
    <t>3.2.1  Post and courier activities</t>
  </si>
  <si>
    <t xml:space="preserve">3.2.2  Telecommunication </t>
  </si>
  <si>
    <t>in-rbi-rep.xsd#in-rbi-rep_DistributionOfLoansAssetsAxis::in-rbi-rep.xsd#in-rbi-rep_PostAndTelecommunicationServicesMember</t>
  </si>
  <si>
    <t>in-rbi-rep.xsd#in-rbi-rep_DistributionOfLoansAssetsAxis::in-rbi-rep.xsd#in-rbi-rep_PostAndCourierActivitiesMember</t>
  </si>
  <si>
    <t>in-rbi-rep.xsd#in-rbi-rep_DistributionOfLoansAssetsAxis::in-rbi-rep.xsd#in-rbi-rep_TelecommunicationMember</t>
  </si>
  <si>
    <t xml:space="preserve">      3.7 Computer and Related Activities</t>
  </si>
  <si>
    <t xml:space="preserve">      3.8 Professional Services</t>
  </si>
  <si>
    <t>3.5 Financial Intermediation</t>
  </si>
  <si>
    <t xml:space="preserve"> 3.5.1 Banking &amp; Finance other than NBFCs and DFIs</t>
  </si>
  <si>
    <t>3.5.1.1 Scheduled Commercial Banks</t>
  </si>
  <si>
    <t>3.5.1.2 Co-operative Banks</t>
  </si>
  <si>
    <t>3.5.1.2.1 Urban Cooperative Banks</t>
  </si>
  <si>
    <t>3.5.1.2.2 District Central Cooperative Banks</t>
  </si>
  <si>
    <t>3.5.1.2.3 Other Cooperative Banks</t>
  </si>
  <si>
    <t>3.5.2.1 Micro Financial Institutions (MFIs)</t>
  </si>
  <si>
    <t>3.5.2.2 Housing Finance Companies (HFCs)</t>
  </si>
  <si>
    <t>3.5.2.3 Other NBFCs</t>
  </si>
  <si>
    <t xml:space="preserve">         3.5.2  MFIs, HFCs and NBFCs other than DFIs</t>
  </si>
  <si>
    <t>3.5.3 Other Financial Intermediation</t>
  </si>
  <si>
    <t>3.5.3.1 Mutual Fund  (MFs)</t>
  </si>
  <si>
    <t>3.5.3.2 Insurance and Pension Funding, Except compulsory Social Security</t>
  </si>
  <si>
    <t>3.5.3.3 DFIs</t>
  </si>
  <si>
    <t xml:space="preserve">      3.6 Real Estate Activities  (Other than Residential Mortgages)</t>
  </si>
  <si>
    <t>in-rbi-rep.xsd#in-rbi-rep_DistributionOfLoansAssetsAxis::in-rbi-rep.xsd#in-rbi-rep_MicroServicesMember</t>
  </si>
  <si>
    <t>in-rbi-rep.xsd#in-rbi-rep_DistributionOfLoansAssetsAxis::in-rbi-rep.xsd#in-rbi-rep_SmallServicesMember</t>
  </si>
  <si>
    <t xml:space="preserve">      3.a Micro</t>
  </si>
  <si>
    <t xml:space="preserve">      3.b Small</t>
  </si>
  <si>
    <t xml:space="preserve">      3.c Medium</t>
  </si>
  <si>
    <t xml:space="preserve">      3.d Large</t>
  </si>
  <si>
    <t xml:space="preserve">      3.4 Trade</t>
  </si>
  <si>
    <t xml:space="preserve">           3.4.1 Wholesale Trade (other than Food Procurement)</t>
  </si>
  <si>
    <t xml:space="preserve">           3.4.2 Retail Trade</t>
  </si>
  <si>
    <t>in-rbi-rep.xsd#in-rbi-rep_DistributionOfLoansAssetsAxis::in-rbi-rep.xsd#in-rbi-rep_FinancialIntermediationMember</t>
  </si>
  <si>
    <t>in-rbi-rep.xsd#in-rbi-rep_DistributionOfLoansAssetsAxis::in-rbi-rep.xsd#in-rbi-rep_BankingAndFinanceOtherThanNBFCsAndDFIsMember</t>
  </si>
  <si>
    <t>in-rbi-rep.xsd#in-rbi-rep_DistributionOfLoansAssetsAxis::in-rbi-rep.xsd#in-rbi-rep_ScheduledCommercialBanksMember</t>
  </si>
  <si>
    <t>in-rbi-rep.xsd#in-rbi-rep_DistributionOfLoansAssetsAxis::in-rbi-rep.xsd#in-rbi-rep_UrbanCooperativeBanksMember</t>
  </si>
  <si>
    <t>in-rbi-rep.xsd#in-rbi-rep_DistributionOfLoansAssetsAxis::in-rbi-rep.xsd#in-rbi-rep_DistrictCentralCooperativeBanksMember</t>
  </si>
  <si>
    <t>in-rbi-rep.xsd#in-rbi-rep_DistributionOfLoansAssetsAxis::in-rbi-rep.xsd#in-rbi-rep_OtherCooperativeBanksMember</t>
  </si>
  <si>
    <t>in-rbi-rep.xsd#in-rbi-rep_DistributionOfLoansAssetsAxis::in-rbi-rep.xsd#in-rbi-rep_MicroFinanceInstitutionsMember</t>
  </si>
  <si>
    <t>in-rbi-rep.xsd#in-rbi-rep_DistributionOfLoansAssetsAxis::in-rbi-rep.xsd#in-rbi-rep_HousingFinanceCompaniesMember</t>
  </si>
  <si>
    <t>in-rbi-rep.xsd#in-rbi-rep_DistributionOfLoansAssetsAxis::in-rbi-rep.xsd#in-rbi-rep_NBFCsOtherThanMFIsAndHFCsMember</t>
  </si>
  <si>
    <t>in-rbi-rep.xsd#in-rbi-rep_DistributionOfLoansAssetsAxis::in-rbi-rep.xsd#in-rbi-rep_OtherFinancialIntermediationMember</t>
  </si>
  <si>
    <t>in-rbi-rep.xsd#in-rbi-rep_DistributionOfLoansAssetsAxis::in-rbi-rep.xsd#in-rbi-rep_MutualFundsMember</t>
  </si>
  <si>
    <t>in-rbi-rep.xsd#in-rbi-rep_DistributionOfLoansAssetsAxis::in-rbi-rep.xsd#in-rbi-rep_InsuranceAndPensionFundingExceptCompulsorySocialSecurityMember</t>
  </si>
  <si>
    <t>in-rbi-rep.xsd#in-rbi-rep_DistributionOfLoansAssetsAxis::in-rbi-rep.xsd#in-rbi-rep_DevelopmentFinanceInstitutionsMember</t>
  </si>
  <si>
    <t>in-rbi-rep.xsd#in-rbi-rep_DistributionOfLoansAssetsAxis::in-rbi-rep.xsd#in-rbi-rep_OtherFinancialIntermediationActivitiesMember</t>
  </si>
  <si>
    <t xml:space="preserve"> Total Term Loans Sanctioned till date in the FY (April to Date)</t>
  </si>
  <si>
    <t>Total Term Loans Disbursed till date in the FY (April to Date)</t>
  </si>
  <si>
    <t>Total Bills Purchased/Discounted till date in the FY (April to Date)</t>
  </si>
  <si>
    <t>Net Loans Disbursed to CC/OD/Demand Loans Accounts till date in the FY (April to Date)</t>
  </si>
  <si>
    <t>in-rbi-rep.xsd#in-rbi-rep_TermLoansSanctioned</t>
  </si>
  <si>
    <t>in-rbi-rep.xsd#in-rbi-rep_TermLoansDisbursed</t>
  </si>
  <si>
    <t>in-rbi-rep.xsd#in-rbi-rep_BillsPurchasedOrDiscounted</t>
  </si>
  <si>
    <t>in-rbi-rep.xsd#in-rbi-rep_NetLoansDisbursedToCCOrODOrDemandsLoansAccounts</t>
  </si>
  <si>
    <t>Total Funded Credit Exposure</t>
  </si>
  <si>
    <t xml:space="preserve">Total Non-funded Credit Exposure </t>
  </si>
  <si>
    <t>in-rbi-rep.xsd#in-rbi-rep_FundedCreditExposure</t>
  </si>
  <si>
    <t>in-rbi-rep.xsd#in-rbi-rep_NonFundedCreditExposure</t>
  </si>
  <si>
    <t>in-rbi-rep.xsd#in-rbi-rep_NonfundedOutstandingAdvances</t>
  </si>
  <si>
    <t>in-rbi-rep.xsd#in-rbi-rep_OtherFinancialIntermediationActivitiesAxis</t>
  </si>
  <si>
    <t>U</t>
  </si>
  <si>
    <t>V</t>
  </si>
  <si>
    <t>W</t>
  </si>
  <si>
    <t>X</t>
  </si>
  <si>
    <t>Y</t>
  </si>
  <si>
    <t>Z</t>
  </si>
  <si>
    <t>AA</t>
  </si>
  <si>
    <t>AB</t>
  </si>
  <si>
    <t>in-rbi-rep.xsd#in-rbi-rep_DistributionOfLoansAssetsAxis::in-rbi-rep.xsd#in-rbi-rep_CoOperativeBanksMember</t>
  </si>
  <si>
    <t>R. Infrastructure (Pertaining to Industries Sector Only)</t>
  </si>
  <si>
    <t>K. Glass, Glassware and other non-metallic mineral products (Except Cement and Cement products)</t>
  </si>
  <si>
    <t>in-rbi-rep.xsd#in-rbi-rep_NameOfIndustryAxis::in-rbi-rep.xsd#in-rbi-rep_GlassGlasswareAndOtherNonmetallicMineralProductsMember</t>
  </si>
  <si>
    <t>1. Transport and adjoining Infrastructure</t>
  </si>
  <si>
    <t>1.1 Roads and Bridges</t>
  </si>
  <si>
    <t>1.1.1   Highways</t>
  </si>
  <si>
    <t xml:space="preserve">1.1.2   Other Roads </t>
  </si>
  <si>
    <t>1.2 Ports</t>
  </si>
  <si>
    <t>in-rbi-rep.xsd#in-rbi-rep_NameOfInfrastructureAxis::in-rbi-rep.xsd#in-rbi-rep_TransportMember</t>
  </si>
  <si>
    <t>in-rbi-rep.xsd#in-rbi-rep_NameOfInfrastructureAxis::in-rbi-rep.xsd#in-rbi-rep_RoadsBridgesMember</t>
  </si>
  <si>
    <t>in-rbi-rep.xsd#in-rbi-rep_NameOfInfrastructureAxis::in-rbi-rep.xsd#in-rbi-rep_HighwaysMember</t>
  </si>
  <si>
    <t>in-rbi-rep.xsd#in-rbi-rep_NameOfInfrastructureAxis::in-rbi-rep.xsd#in-rbi-rep_PortsMember</t>
  </si>
  <si>
    <t>in-rbi-rep.xsd#in-rbi-rep_NameOfInfrastructureAxis::in-rbi-rep.xsd#in-rbi-rep_InlandWaterwaysMember</t>
  </si>
  <si>
    <t>in-rbi-rep.xsd#in-rbi-rep_NameOfInfrastructureAxis::in-rbi-rep.xsd#in-rbi-rep_AirportMember</t>
  </si>
  <si>
    <t>in-rbi-rep.xsd#in-rbi-rep_NameOfInfrastructureAxis::in-rbi-rep.xsd#in-rbi-rep_UrbanPublicTransportMember</t>
  </si>
  <si>
    <t>in-rbi-rep.xsd#in-rbi-rep_NameOfInfrastructureAxis::in-rbi-rep.xsd#in-rbi-rep_ShipyardsMember</t>
  </si>
  <si>
    <t>in-rbi-rep.xsd#in-rbi-rep_NameOfInfrastructureAxis::in-rbi-rep.xsd#in-rbi-rep_LogisticsInfrastructureMember</t>
  </si>
  <si>
    <t xml:space="preserve">2. Energy </t>
  </si>
  <si>
    <t>2.1 Electricity Generation</t>
  </si>
  <si>
    <t>2.1.1 Central Govt PSUs</t>
  </si>
  <si>
    <t>2.1.2 State Govt PSUs (incl. SEBs)</t>
  </si>
  <si>
    <t>2.1.3 Private Sector</t>
  </si>
  <si>
    <t>2.2 Electricity Transmission</t>
  </si>
  <si>
    <t>2.2.1 Central Govt PSUs</t>
  </si>
  <si>
    <t>2.2.2 State Govt PSUs (incl. SEBs)</t>
  </si>
  <si>
    <t>2.2.3 Private Sector</t>
  </si>
  <si>
    <t>2.3 Electricity Distribution</t>
  </si>
  <si>
    <t>2.3.1 Central Govt PSUs</t>
  </si>
  <si>
    <t>2.3.2 State Govt PSUs (incl. SEBs)</t>
  </si>
  <si>
    <t>2.3.3 Private Sector</t>
  </si>
  <si>
    <t>in-rbi-rep.xsd#in-rbi-rep_NameOfInfrastructureAxis::in-rbi-rep.xsd#in-rbi-rep_EnergyMember</t>
  </si>
  <si>
    <t>in-rbi-rep.xsd#in-rbi-rep_NameOfInfrastructureAxis::in-rbi-rep.xsd#in-rbi-rep_ElectricityGenerationMember</t>
  </si>
  <si>
    <t>in-rbi-rep.xsd#in-rbi-rep_NameOfInfrastructureAxis::in-rbi-rep.xsd#in-rbi-rep_ElectricityGenerationMember:::in-rbi-rep.xsd#in-rbi-rep_SectorwiseTypeAxis::in-rbi-rep.xsd#in-rbi-rep_CentralGovernmentPublicSectorUndertakingMember</t>
  </si>
  <si>
    <t>in-rbi-rep.xsd#in-rbi-rep_NameOfInfrastructureAxis::in-rbi-rep.xsd#in-rbi-rep_ElectricityGenerationMember:::in-rbi-rep.xsd#in-rbi-rep_SectorwiseTypeAxis::in-rbi-rep.xsd#in-rbi-rep_StateGovernmentPublicSectorUndertakingIncludingSEBsMember</t>
  </si>
  <si>
    <t>in-rbi-rep.xsd#in-rbi-rep_NameOfInfrastructureAxis::in-rbi-rep.xsd#in-rbi-rep_ElectricityGenerationMember:::in-rbi-rep.xsd#in-rbi-rep_SectorwiseTypeAxis::in-rbi-rep.xsd#in-rbi-rep_PrivateSectorMember</t>
  </si>
  <si>
    <t>in-rbi-rep.xsd#in-rbi-rep_NameOfInfrastructureAxis::in-rbi-rep.xsd#in-rbi-rep_ElectricityTransmissionMember</t>
  </si>
  <si>
    <t>in-rbi-rep.xsd#in-rbi-rep_NameOfInfrastructureAxis::in-rbi-rep.xsd#in-rbi-rep_ElectricityTransmissionMember:::in-rbi-rep.xsd#in-rbi-rep_SectorwiseTypeAxis::in-rbi-rep.xsd#in-rbi-rep_CentralGovernmentPublicSectorUndertakingMember</t>
  </si>
  <si>
    <t>in-rbi-rep.xsd#in-rbi-rep_NameOfInfrastructureAxis::in-rbi-rep.xsd#in-rbi-rep_ElectricityTransmissionMember:::in-rbi-rep.xsd#in-rbi-rep_SectorwiseTypeAxis::in-rbi-rep.xsd#in-rbi-rep_StateGovernmentPublicSectorUndertakingIncludingSEBsMember</t>
  </si>
  <si>
    <t>in-rbi-rep.xsd#in-rbi-rep_NameOfInfrastructureAxis::in-rbi-rep.xsd#in-rbi-rep_ElectricityTransmissionMember:::in-rbi-rep.xsd#in-rbi-rep_SectorwiseTypeAxis::in-rbi-rep.xsd#in-rbi-rep_PrivateSectorMember</t>
  </si>
  <si>
    <t>in-rbi-rep.xsd#in-rbi-rep_NameOfInfrastructureAxis::in-rbi-rep.xsd#in-rbi-rep_ElectricityDistributionMember</t>
  </si>
  <si>
    <t>in-rbi-rep.xsd#in-rbi-rep_NameOfInfrastructureAxis::in-rbi-rep.xsd#in-rbi-rep_ElectricityDistributionMember:::in-rbi-rep.xsd#in-rbi-rep_SectorwiseTypeAxis::in-rbi-rep.xsd#in-rbi-rep_CentralGovernmentPublicSectorUndertakingMember</t>
  </si>
  <si>
    <t>in-rbi-rep.xsd#in-rbi-rep_NameOfInfrastructureAxis::in-rbi-rep.xsd#in-rbi-rep_ElectricityDistributionMember:::in-rbi-rep.xsd#in-rbi-rep_SectorwiseTypeAxis::in-rbi-rep.xsd#in-rbi-rep_StateGovernmentPublicSectorUndertakingIncludingSEBsMember</t>
  </si>
  <si>
    <t>in-rbi-rep.xsd#in-rbi-rep_NameOfInfrastructureAxis::in-rbi-rep.xsd#in-rbi-rep_ElectricityDistributionMember:::in-rbi-rep.xsd#in-rbi-rep_SectorwiseTypeAxis::in-rbi-rep.xsd#in-rbi-rep_PrivateSectorMember</t>
  </si>
  <si>
    <t>in-rbi-rep.xsd#in-rbi-rep_NameOfInfrastructureAxis::in-rbi-rep.xsd#in-rbi-rep_OilGasLiquefiedNaturalGasStorageFacilityMember</t>
  </si>
  <si>
    <t>3. Water and Sanitation</t>
  </si>
  <si>
    <t>3.2 Water supply pipelines</t>
  </si>
  <si>
    <t>3.3 Water treatment plants</t>
  </si>
  <si>
    <t>3.4 Sewage collection, treatment and disposal system</t>
  </si>
  <si>
    <t>3.5 Irrigation (dams, channels, embankments etc)</t>
  </si>
  <si>
    <t>3.6 Storm Water Drainage System</t>
  </si>
  <si>
    <t>3.1 Solid Waste Management</t>
  </si>
  <si>
    <t>in-rbi-rep.xsd#in-rbi-rep_NameOfInfrastructureAxis::in-rbi-rep.xsd#in-rbi-rep_WaterSanitationMember</t>
  </si>
  <si>
    <t>in-rbi-rep.xsd#in-rbi-rep_NameOfInfrastructureAxis::in-rbi-rep.xsd#in-rbi-rep_SolidWasteManagementMember</t>
  </si>
  <si>
    <t>in-rbi-rep.xsd#in-rbi-rep_NameOfInfrastructureAxis::in-rbi-rep.xsd#in-rbi-rep_WaterSupplyPipelinesMember</t>
  </si>
  <si>
    <t>in-rbi-rep.xsd#in-rbi-rep_NameOfInfrastructureAxis::in-rbi-rep.xsd#in-rbi-rep_WaterTreatmentPlantsmember</t>
  </si>
  <si>
    <t>in-rbi-rep.xsd#in-rbi-rep_NameOfInfrastructureAxis::in-rbi-rep.xsd#in-rbi-rep_SewageCollectionTreatmentDisposalSystemMember</t>
  </si>
  <si>
    <t>in-rbi-rep.xsd#in-rbi-rep_NameOfInfrastructureAxis::in-rbi-rep.xsd#in-rbi-rep_IrrigationMember</t>
  </si>
  <si>
    <t>in-rbi-rep.xsd#in-rbi-rep_NameOfInfrastructureAxis::in-rbi-rep.xsd#in-rbi-rep_StormWaterDrainageSystemMember</t>
  </si>
  <si>
    <t>4. Communication</t>
  </si>
  <si>
    <t>4.1 Telecommunication (Fixed network)</t>
  </si>
  <si>
    <t>4.2 Telecommunication towers</t>
  </si>
  <si>
    <t>4.3 Telecommunication and Telecom Services</t>
  </si>
  <si>
    <t>in-rbi-rep.xsd#in-rbi-rep_NameOfInfrastructureAxis::in-rbi-rep.xsd#in-rbi-rep_CommunicationMember</t>
  </si>
  <si>
    <t>in-rbi-rep.xsd#in-rbi-rep_NameOfInfrastructureAxis::in-rbi-rep.xsd#in-rbi-rep_TelecommunicationFixedNetworkMember</t>
  </si>
  <si>
    <t>in-rbi-rep.xsd#in-rbi-rep_NameOfInfrastructureAxis::in-rbi-rep.xsd#in-rbi-rep_TelecommunicationTowersMember</t>
  </si>
  <si>
    <t>in-rbi-rep.xsd#in-rbi-rep_NameOfInfrastructureAxis::in-rbi-rep.xsd#in-rbi-rep_TelecommunicationAndTelecomServicesMember</t>
  </si>
  <si>
    <t>in-rbi-rep.xsd#in-rbi-rep_NameOfInfrastructureAxis::in-rbi-rep.xsd#in-rbi-rep_SocialCommercialInfrastructureMember</t>
  </si>
  <si>
    <t>5.1 Education Institutions (capital stock)</t>
  </si>
  <si>
    <t>6. Others, if any, please specify</t>
  </si>
  <si>
    <t>5. Social and Commercial Infrastructure</t>
  </si>
  <si>
    <t>in-rbi-rep.xsd#in-rbi-rep_NameOfInfrastructureAxis::in-rbi-rep.xsd#in-rbi-rep_EducationInstitutionsMember</t>
  </si>
  <si>
    <t>in-rbi-rep.xsd#in-rbi-rep_NameOfInfrastructureAxis::in-rbi-rep.xsd#in-rbi-rep_HospitalsMember</t>
  </si>
  <si>
    <t>in-rbi-rep.xsd#in-rbi-rep_NameOfInfrastructureAxis::in-rbi-rep.xsd#in-rbi-rep_ClassifiedHotelsMember</t>
  </si>
  <si>
    <t>in-rbi-rep.xsd#in-rbi-rep_NameOfInfrastructureAxis::in-rbi-rep.xsd#in-rbi-rep_TourismRopewaysAndCableCarsMember</t>
  </si>
  <si>
    <t>in-rbi-rep.xsd#in-rbi-rep_NameOfInfrastructureAxis::in-rbi-rep.xsd#in-rbi-rep_InfrastructureForIndustrialParksAndOtherParksWithIndustrialActivityMember</t>
  </si>
  <si>
    <t>in-rbi-rep.xsd#in-rbi-rep_NameOfInfrastructureAxis::in-rbi-rep.xsd#in-rbi-rep_PostHarvestStorageInfrastructureForAgricultureAndHorticultureProduceIncludingColdStorageMember</t>
  </si>
  <si>
    <t>in-rbi-rep.xsd#in-rbi-rep_NameOfInfrastructureAxis::in-rbi-rep.xsd#in-rbi-rep_TerminalMarketsMember</t>
  </si>
  <si>
    <t>in-rbi-rep.xsd#in-rbi-rep_NameOfInfrastructureAxis::in-rbi-rep.xsd#in-rbi-rep_SoilTestingLaboratoriesMember</t>
  </si>
  <si>
    <t>in-rbi-rep.xsd#in-rbi-rep_NameOfInfrastructureAxis::in-rbi-rep.xsd#in-rbi-rep_ColdChainMember</t>
  </si>
  <si>
    <t>in-rbi-rep.xsd#in-rbi-rep_NameOfInfrastructureAxis::in-rbi-rep.xsd#in-rbi-rep_AffordableHousingMember</t>
  </si>
  <si>
    <t>in-rbi-rep.xsd#in-rbi-rep_NameOfInfrastructureAxis::in-rbi-rep.xsd#in-rbi-rep_OtherInfrastructureMember</t>
  </si>
  <si>
    <t>in-rbi-rep.xsd#in-rbi-rep_OtherInfrastructureAxis</t>
  </si>
  <si>
    <t>in-rbi-rep.xsd#in-rbi-rep_NameOfInfrastructureAxis::in-rbi-rep.xsd#in-rbi-rep_TourismInfrastructureMember</t>
  </si>
  <si>
    <t xml:space="preserve">Part C: Infrastructure Breakup (Domestic Operations) </t>
  </si>
  <si>
    <t>in-rbi-rep.xsd#in-rbi-rep_NameOfInfrastructureAxis::in-rbi-rep.xsd#in-rbi-rep_RailwalysTrackTunnelsViaductsBridgesTerminalInfrastructureIncludingStationsAndAdjoiningInfrastructureMember</t>
  </si>
  <si>
    <t>in-rbi-rep.xsd#in-rbi-rep_NameOfInfrastructureAxis::in-rbi-rep.xsd#in-rbi-rep_OtherRoadsMember</t>
  </si>
  <si>
    <t>in-rbi-rep.xsd#in-rbi-rep_NameOfInfrastructureAxis::in-rbi-rep.xsd#in-rbi-rep_InfrastructureMember</t>
  </si>
  <si>
    <t>Standard Advances (Funded) at beginning of the year</t>
  </si>
  <si>
    <t>Gross NPAs(Funded) at beginning of the Year</t>
  </si>
  <si>
    <t>New Accretion to NPAs(Funded) from Standard Advances during (April to Date)</t>
  </si>
  <si>
    <t>Gross NPAs (Funded) at end of the period</t>
  </si>
  <si>
    <t>A. Loans and advances at the beginning of the period
(Should be equal to the figure at end of previous period)</t>
  </si>
  <si>
    <t>in-rbi-rep.xsd#in-rbi-rep_LoansAdvancesOutstanding@http://www.xbrl.org/2003/role/periodStartLabel</t>
  </si>
  <si>
    <t>in-rbi-rep.xsd#in-rbi-rep_ActualRepaymentsOrRecoveriesOfLoansAndAdvances</t>
  </si>
  <si>
    <t>in-rbi-rep.xsd#in-rbi-rep_WriteoffsOrTechnicalWriteoffsOrCompromiseEtcOfLoansAndAdvances</t>
  </si>
  <si>
    <t>in-rbi-rep.xsd#in-rbi-rep_LoansAdvancesOutstanding@http://www.xbrl.org/2003/role/periodEndLabel</t>
  </si>
  <si>
    <r>
      <t xml:space="preserve">B. Loans and Advances Disbursed during April to Date    </t>
    </r>
    <r>
      <rPr>
        <b/>
        <sz val="11"/>
        <color indexed="8"/>
        <rFont val="Calibri"/>
        <family val="2"/>
      </rPr>
      <t xml:space="preserve">         </t>
    </r>
  </si>
  <si>
    <t>C. Actual Repayments / Recoveries</t>
  </si>
  <si>
    <t>D. Write-offs / Technical Write offs / Compromise etc.</t>
  </si>
  <si>
    <t>Total NPI</t>
  </si>
  <si>
    <t>Migration</t>
  </si>
  <si>
    <t>Movement</t>
  </si>
  <si>
    <t>9. PSUs</t>
  </si>
  <si>
    <t>Section 8: Sectoral Credit- Infrastructure Breakup</t>
  </si>
  <si>
    <t xml:space="preserve">    2.1 Overdue less than 30 days</t>
  </si>
  <si>
    <t xml:space="preserve">    2.2 Overdue for 30 to 60 days</t>
  </si>
  <si>
    <t xml:space="preserve">    2.3 Overdue for 60 to 90 days</t>
  </si>
  <si>
    <t>3. Services</t>
  </si>
  <si>
    <t>      3.9 Other Services (pl specify)</t>
  </si>
  <si>
    <t>3.5.3.4 Other Financial Intermediation activities (please specify)</t>
  </si>
  <si>
    <t>in-rbi-rep.xsd#in-rbi-rep_DetailsOfOtherServicesAxis</t>
  </si>
  <si>
    <t>1. Extant circular on Exposure norms may be referred. Credit Equivalent of OBS/Derivative Exposures should be included in Non-Funded Exposure.</t>
  </si>
  <si>
    <t>2. 'Gross NPAs at begining of the Year' should tally with 'Gross NPAs at end of the period" for the previous financial year.</t>
  </si>
  <si>
    <t>3. Cumulative write-offs should include cumulative sum of all types of write-offs, adjusted for recovery from written-off accounts, such as technical/prudential write-offs, advances under collection account (AUC A/C in SBI group), actual write-offs, write-offs under compromise,  etc.</t>
  </si>
  <si>
    <t>4. In case of overlapping in classification of accounts in various Sectors/Industries, the classification may be done from top to bottom.</t>
  </si>
  <si>
    <t>2.4 Oil/Gas/Liquefied Natural Gas (LNG) storage facility</t>
  </si>
  <si>
    <t>1. For breakup of infrastructure, the extant RBI circular on financing of infrastructure and the Gazette Notifications issued by the Department of Economic Affairs, Ministry of Finance, Government of India, from time to time, may be referred.</t>
  </si>
  <si>
    <t>in-rbi-rep.xsd#in-rbi-rep_NameOfInfrastructureAxis::in-rbi-rep.xsd#in-rbi-rep_AffordableRentalHousingComplexMember</t>
  </si>
  <si>
    <t>in-rbi-rep.xsd#in-rbi-rep_NameOfInfrastructureAxis::in-rbi-rep.xsd#in-rbi-rep_BulkMaterialTransportationPipelinesMember</t>
  </si>
  <si>
    <t>in-rbi-rep.xsd#in-rbi-rep_NameOfInfrastructureAxis::in-rbi-rep.xsd#in-rbi-rep_RailwayRollingStockWithWorkshopAndAssociatedMaintenanceFacilitiesMember</t>
  </si>
  <si>
    <t>3763c9ab-21fe-41d7-8758-3e5328084b93:~:AllValues:~:True:~:</t>
  </si>
  <si>
    <t>e9d40683-ae28-4790-b191-ca5684006308:~:lyt_MFIsSHGsetc:~:AllValues:~:True:~::~:</t>
  </si>
  <si>
    <t>dd10f7d4-2aec-440e-8743-aa6d955b42d5:~:lyt_Exposure to Real Estate Sector :~:AllValues:~:True:~::~:</t>
  </si>
  <si>
    <t>f15f4fa7-ed20-4831-a53b-7b76b88920ca:~:lyt_SensitiveSector:~:AllValues:~:True:~::~:</t>
  </si>
  <si>
    <t>92962050-af36-45d1-9e55-2425ea35ed2c:~:lyt_Modi industry-Latest:~:AllValues:~:True:~::~:</t>
  </si>
  <si>
    <t>a366bf05-7a82-49ec-b97b-9ea86df17d69:~:lyt_1:~:AllValues:~:True:~::~:</t>
  </si>
  <si>
    <t>87cf78b8-6b6c-4aa0-80c6-1d2d9e147bf2:~:lyt_ExportCredit:~:AllValues:~:True:~::~:</t>
  </si>
  <si>
    <t>41f74e7c-1bce-4a99-922d-c8228348d2f8:~:lyt_Non-SLR:~:AllValues:~:True:~::~:</t>
  </si>
  <si>
    <t>0c4c9897-2e48-48b4-864b-b8a3db4b6ec4:~:lyt_InvestQlty:~:AllValues:~:True:~::~:</t>
  </si>
  <si>
    <t>318249b4-66fd-435e-a3a5-3e273889eef3:~:lyt_InvestQlty_Memo:~:AllValues:~:True:~::~:</t>
  </si>
  <si>
    <t>5c9d5f23-9608-4bb9-97ea-f2d2ba8d07ef:~:lyt_Section-6-PartB:~:AllValues:~:True:~::~:</t>
  </si>
  <si>
    <t>3c4d997b-6695-45b7-b501-8bb3b75fe3eb:~:lyt_TopImpairedCredit:~:AllValues:~:True:~::~:</t>
  </si>
  <si>
    <t>6035257f-5c56-4b5a-b6b9-5c7789bb5cd1:~:lyt_ChangeInAssetQualityProfile:~:AllValues:~:True:~::~:</t>
  </si>
  <si>
    <t>50f961fa-3b34-48cc-b63a-1334c33b1798:~:lyt_ChangeInNPAsProfile:~:AllValues:~:True:~::~:</t>
  </si>
  <si>
    <t>d546d58e-41af-4119-97b6-3e260eac533d:~:lyt_PartC:~:AllValues:~:True:~::~:</t>
  </si>
  <si>
    <t>bba5b54e-37cc-4174-98a8-1870271952f0:~:lyt_RecoveriesOfNPAs:~:AllValues:~:True:~::~:</t>
  </si>
  <si>
    <t>f302fd3e-26ac-4c99-a93f-fc54f29e55d4:~:lyt_Restructuring_B:~:AllValues:~:True:~::~:</t>
  </si>
  <si>
    <t>234c1968-768c-49f0-b4f1-3163ce489d96:~:lyt_Restructuring:~:AllValues:~:True:~::~:</t>
  </si>
  <si>
    <t>7b050dff-678b-4d71-a17a-086426a60069:~:lyt_Sect2-PartB-OffBal:~:AllValues:~:True:~::~:</t>
  </si>
  <si>
    <t>6accd617-e6bd-4800-b8d5-3fcd0190bc71:~:lyt_Section-2-PartB:~:AllValues:~:True:~::~:</t>
  </si>
  <si>
    <t>5c9d5f23-9608-4bb9-97ea-f2d2ba8d07ef:~:lyt_Section-2-PartA-2:~:AllValues:~:True:~::~:</t>
  </si>
  <si>
    <t>9db2456e-c993-44b8-ab7a-be4ec3ab3987:~:lyt_Memorandum:~:AllValues:~:True:~::~:</t>
  </si>
  <si>
    <t>dd9078ba-7889-4867-a7fd-478609f61711:~:lyt_Section-2-PartA:~:AllValues:~:True:~::~:</t>
  </si>
  <si>
    <t>84bc3984-e220-4776-846f-b507cf906db7:~:lyt_PartD_OIBA_Oves:~:AllValues:~:True:~::~:</t>
  </si>
  <si>
    <t>fec6832c-a759-4535-a03c-e5d0c79eb0e5:~:lyt_PartCLoans&amp;Advances_Over:~:AllValues:~:True:~::~:</t>
  </si>
  <si>
    <t>84bc3984-e220-4776-846f-b507cf906db7:~:lyt_PartB_OIBA_Dom:~:AllValues:~:True:~::~:</t>
  </si>
  <si>
    <t>fec6832c-a759-4535-a03c-e5d0c79eb0e5:~:lyt_PartALoans&amp;Advances_Dom:~:AllValues:~:True:~::~:</t>
  </si>
  <si>
    <t>d88571c8-cc5d-4a18-9654-7c90f97a0676:~:lyt_3:~:AllValues:~:True:~::~:</t>
  </si>
  <si>
    <t>e0f02862-0f58-471e-9155-aaa365b7c277:~:lyt_4:~:AllValues:~:True:~::~:</t>
  </si>
  <si>
    <t>d88571c8-cc5d-4a18-9654-7c90f97a0676:~:lyt_5:~:AllValues:~:True:~::~:</t>
  </si>
  <si>
    <t>8fdc41c0-fdbf-45a6-b429-8a0bf49927d0:~:lyt_2:~:AllValues:~:True:~::~:</t>
  </si>
  <si>
    <t>54dbe13a-1f3e-463a-a4e2-cfaca786fbed:~:lyt_3:~:AllValues:~:True:~::~:</t>
  </si>
  <si>
    <t>804432e2-8afa-46fc-b15a-ceb0a313ed9c:~:lyt_4:~:AllValues:~:True:~::~:</t>
  </si>
  <si>
    <t>54dbe13a-1f3e-463a-a4e2-cfaca786fbed:~:lyt_5:~:AllValues:~:True:~::~:</t>
  </si>
  <si>
    <t>c1adeae7-bb5e-44d2-a322-1e109f774f30:~:lyt_6:~:AllValues:~:True:~::~:</t>
  </si>
  <si>
    <t>1c05a47a-3ca3-4e43-b600-f7d69330c108:~:lyt_7:~:AllValues:~:True:~::~:</t>
  </si>
  <si>
    <t>87c9028b-c740-4ce0-85e1-ced6069f5b00:~:lyt_8:~:AllValues:~:True:~::~:</t>
  </si>
  <si>
    <t>c5e13daf-f4a9-46f1-bbff-bbd3c6425fbe:~:lyt_9:~:AllValues:~:True:~::~:</t>
  </si>
  <si>
    <t>ce7657d4-74f7-4fde-847f-8df3317bc9ff:~:lyt_11:~:AllValues:~:True:~::~:</t>
  </si>
  <si>
    <t>54a07971-7919-4085-bfdb-cce571f2e9a0:~:lyt_12:~:AllValues:~:True:~::~:</t>
  </si>
  <si>
    <t>cf8bb158-ef7d-49ea-b8b0-6f538afa2c20:~:lyt_13:~:AllValues:~:True:~::~:</t>
  </si>
  <si>
    <t>0430cd4f-336e-4de0-9142-2a44cf239e0a:~:lyt_14:~:AllValues:~:True:~::~:</t>
  </si>
  <si>
    <t>d7c3a048-a597-4679-b162-748104aa700d:~:lyt_15:~:AllValues:~:True:~::~:</t>
  </si>
  <si>
    <t>d7c3a048-a597-4679-b162-748104aa700d:~:lyt_16:~:AllValues:~:True:~::~:</t>
  </si>
  <si>
    <t>a6152f3e-1c77-45ef-88eb-bce28e6427ee:~:AllValues:~:True:~:</t>
  </si>
  <si>
    <t>d88571c8-cc5d-4a18-9654-7c90f97a0676:~:lyt_32:~:AllValues:~:True:~::~:</t>
  </si>
  <si>
    <t>e0f02862-0f58-471e-9155-aaa365b7c277:~:lyt_33:~:AllValues:~:True:~::~:</t>
  </si>
  <si>
    <t>d88571c8-cc5d-4a18-9654-7c90f97a0676:~:lyt_34:~:AllValues:~:True:~::~:</t>
  </si>
  <si>
    <t>feae8101-f189-4229-9145-82d0961cf894:~:AllValues:~:True:~:</t>
  </si>
  <si>
    <t>0f827e80-22a8-444f-9e3c-d1c5079ad2dd:~:lyt_2:~:AllValues:~:True:~::~:</t>
  </si>
  <si>
    <t>0d5496e8-0251-4fa3-84d6-62fa7c08ce3e:~:lyt_3:~:AllValues:~:True:~::~:</t>
  </si>
  <si>
    <t>8ad68894-e864-431f-a2e2-5c8757b70bd4:~:lyt_4:~:AllValues:~:True:~::~:</t>
  </si>
  <si>
    <t>d3c8fafe-e8f3-4778-a5a2-5e692b2fbad4:~:lyt_5:~:AllValues:~:True:~::~:</t>
  </si>
  <si>
    <t>55ba2665-0425-456a-95db-4c05e6df446e:~:Other Investment in Capital Market:~:AllValues:~:True:~::~:</t>
  </si>
  <si>
    <t>4967f8f3-d3ab-42c6-9dd2-898be42ab899:~:TotalOfInvestmentsInCapitalMarket:~:AllValues:~:True:~::~:</t>
  </si>
  <si>
    <t>091b2977-bcdd-416d-a6c3-2962b8893b9b:~:lyt_exp to real estate_2:~:AllValues:~:True:~::~:</t>
  </si>
  <si>
    <t>dd10f7d4-2aec-440e-8743-aa6d955b42d5:~:lyt_Exposure to Real Estate Sector_3:~:AllValues:~:True:~::~:</t>
  </si>
  <si>
    <t>091b2977-bcdd-416d-a6c3-2962b8893b9b:~:lyt_exp to real estate_4:~:AllValues:~:True:~::~:</t>
  </si>
  <si>
    <t>dd10f7d4-2aec-440e-8743-aa6d955b42d5:~:lyt_Exposure to Real Estate Sector_5:~:AllValues:~:True:~::~:</t>
  </si>
  <si>
    <t>091b2977-bcdd-416d-a6c3-2962b8893b9b:~:lyt_exp to real estate_6:~:AllValues:~:True:~::~:</t>
  </si>
  <si>
    <t>dd10f7d4-2aec-440e-8743-aa6d955b42d5:~:lyt_Exposure to Real Estate Sector_7:~:AllValues:~:True:~::~:</t>
  </si>
  <si>
    <t>091b2977-bcdd-416d-a6c3-2962b8893b9b:~:lyt_exp to real estate_8:~:AllValues:~:True:~::~:</t>
  </si>
  <si>
    <t>dd10f7d4-2aec-440e-8743-aa6d955b42d5:~:lyt_Exposure to Real Estate Sector_9:~:AllValues:~:True:~::~:</t>
  </si>
  <si>
    <t>294e697c-73b0-4109-a6b0-5c87859af22b:~:AllValues:~:True:~:</t>
  </si>
  <si>
    <t>8e47160f-2e28-453f-9fbb-624eca0c1be1:~:AllValues:~:True:~:</t>
  </si>
  <si>
    <t>94f9346c-587b-4fc3-bb12-e2be603573c1:~:lyt_10:~:AllValues:~:True:~::~:</t>
  </si>
  <si>
    <t>90b57df6-c545-487d-a3db-cbcaed509053:~:AllValues:~:True:~:</t>
  </si>
  <si>
    <t>06d0f8ff-6bcb-45eb-a431-225ada3adfba:~:AllValues:~:True:~:</t>
  </si>
  <si>
    <t>31b8ebb4-2177-48d6-a496-21b8e22e31b9:~:lyt_Non-SLR_Securities:~:AllValues:~:True:~::~:</t>
  </si>
  <si>
    <t>c81b4040-01dc-4b86-b0c7-ec286eb922fc:~:AllValues:~:True:~:</t>
  </si>
  <si>
    <t>0c4c9897-2e48-48b4-864b-b8a3db4b6ec4:~:lyt_InvestQlty_2:~:AllValues:~:True:~::~:</t>
  </si>
  <si>
    <t>0d59b688-e1bc-48e4-ac83-4bd9c46a5a74:~:AllValues:~:True:~:</t>
  </si>
  <si>
    <t>f80bfb53-acca-40d5-8d14-b279cdefd06b:~:lyt_TopImpairedCredit_Total:~:AllValues:~:True:~::~:</t>
  </si>
  <si>
    <t>d35e6ae2-bdea-4a78-aafb-5a88e7cf6a73:~:AllValues:~:True:~:</t>
  </si>
  <si>
    <t>476cfdfd-1610-46f1-9884-aa427d7c5f07:~:AllValues:~:True:~:</t>
  </si>
  <si>
    <t>bb439ebc-e19b-41a3-8dc2-1a2b196f6ec6:~:lyt_Restr_B_2:~:AllValues:~:True:~::~:</t>
  </si>
  <si>
    <t>4d666058-3341-4556-ae57-228f3ede5ccb:~:lyt_Restr_B_3:~:AllValues:~:True:~::~:</t>
  </si>
  <si>
    <t>dbb1ccf5-4804-430e-abf1-427da691947e:~:AllValues:~:True:~:</t>
  </si>
  <si>
    <t>4d48beab-8f2b-4ebf-8d32-45891739d783:~:AllValues:~:True:~:</t>
  </si>
  <si>
    <t>01e3b704-661e-4f0f-a2d4-f1c955eb4edd:~:lyt_NPA:~:AllValues:~:True:~::~:</t>
  </si>
  <si>
    <t>01e3b704-661e-4f0f-a2d4-f1c955eb4edd:~:lyt_NPA_2:~:AllValues:~:True:~::~:</t>
  </si>
  <si>
    <t>fec6832c-a759-4535-a03c-e5d0c79eb0e5:~:lyt_PartALoans&amp;Advances_Dom_2:~:AllValues:~:True:~::~:</t>
  </si>
  <si>
    <t>9b001961-d402-43c0-9e46-a28dd68aa4e8:~:lyt_ Government paper_Dom:~:AllValues:~:True:~::~:</t>
  </si>
  <si>
    <t>4. Retail Loans</t>
  </si>
  <si>
    <t>4.8.1  Personal Loans</t>
  </si>
  <si>
    <t>4.8.2 Loans against Properties</t>
  </si>
  <si>
    <t>4.8.3 Other Retail Loans</t>
  </si>
  <si>
    <t>4.a Secured Retail Advances</t>
  </si>
  <si>
    <t>4.b Unsecured Retail Advances</t>
  </si>
  <si>
    <t>in-rbi-rep.xsd#in-rbi-rep_DistributionOfLoansAssetsAxis::in-rbi-rep.xsd#in-rbi-rep_PersonalLoansMember</t>
  </si>
  <si>
    <t>in-rbi-rep.xsd#in-rbi-rep_DistributionOfLoansAssetsAxis::in-rbi-rep.xsd#in-rbi-rep_LoansAgainstPropertiesMember</t>
  </si>
  <si>
    <t>in-rbi-rep.xsd#in-rbi-rep_DistributionOfLoansAssetsAxis::in-rbi-rep.xsd#in-rbi-rep_RetailLoansOtherMember</t>
  </si>
  <si>
    <t>in-rbi-rep.xsd#in-rbi-rep_DistributionOfLoansAssetsAxis::in-rbi-rep.xsd#in-rbi-rep_SecuredRetailLoansOrAdvancesMember</t>
  </si>
  <si>
    <t>in-rbi-rep.xsd#in-rbi-rep_DistributionOfLoansAssetsAxis::in-rbi-rep.xsd#in-rbi-rep_UnsecuredRetailLoansOrAdvancesMember</t>
  </si>
  <si>
    <t>8. Please note that the MSME data is to be reported wrt to the latest definiton of MSME as available on https://msme.gov.in/know-about-msme and as communciated via latest RBI circulars.</t>
  </si>
  <si>
    <t>Of which Secured Funded Advances Outstanding</t>
  </si>
  <si>
    <t>in-rbi-rep.xsd#in-rbi-rep_OfWhichSecuredFundedOutstandingAdvances</t>
  </si>
  <si>
    <t>SMA-0 Advances</t>
  </si>
  <si>
    <t>SMA-1 Advances</t>
  </si>
  <si>
    <t>SMA-2 Advances</t>
  </si>
  <si>
    <t>in-rbi-rep.xsd#in-rbi-rep_OverdueLessThan30Days</t>
  </si>
  <si>
    <t>in-rbi-rep.xsd#in-rbi-rep_OverdueFor30to60Days</t>
  </si>
  <si>
    <t>in-rbi-rep.xsd#in-rbi-rep_OverdueFor60To90Days</t>
  </si>
  <si>
    <t xml:space="preserve">
Of which Secured Funded Advances Outstanding
</t>
  </si>
  <si>
    <t>AC</t>
  </si>
  <si>
    <t>AD</t>
  </si>
  <si>
    <t>AE</t>
  </si>
  <si>
    <t>AF</t>
  </si>
  <si>
    <t>1.11 Bulk Material Transportation Pipelines</t>
  </si>
  <si>
    <t>1.10 Logistics Infrastructure</t>
  </si>
  <si>
    <t>1.9 Urban Public Transport (except rolling stock in case of urban road transport)</t>
  </si>
  <si>
    <t>1.8 Railway terminal infrastructure including stations and adjoining
commercial infrastructure</t>
  </si>
  <si>
    <t>1.7 Railway rolling stock along with workshop and associated
maintenance facilities</t>
  </si>
  <si>
    <t>1.6 Railway track including electrical &amp; signalling system, tunnels,
viaducts, bridges</t>
  </si>
  <si>
    <t>1.5 Airport</t>
  </si>
  <si>
    <t>1.4 Inland Waterways</t>
  </si>
  <si>
    <t>1.3 Shipyards</t>
  </si>
  <si>
    <t>in-rbi-rep.xsd#in-rbi-rep_NameOfInfrastructureAxis::in-rbi-rep.xsd#in-rbi-rep_RailwayTrackTunnelsViaductsBridgesMember</t>
  </si>
  <si>
    <t>in-rbi-rep.xsd#in-rbi-rep_NameOfInfrastructureAxis::in-rbi-rep.xsd#in-rbi-rep_ExhibitionCumConventionCentreMember</t>
  </si>
  <si>
    <t>13952375-895e-4d3f-ab6d-c9b4ceca1ebc:~:NotMandatory:~:True:~:</t>
  </si>
  <si>
    <t>567d89c5-c57a-4ded-b2c9-821c27694385:~:Table1:~:NotMandatory:~:True:~::~:</t>
  </si>
  <si>
    <t>1. Type of Gold Loan - Non Agricultural</t>
  </si>
  <si>
    <t>a. Gold Loan O/s</t>
  </si>
  <si>
    <t>b. Mean effective Interest rate charged</t>
  </si>
  <si>
    <t>c. Value of Gold pledged against the loan</t>
  </si>
  <si>
    <t>d. LTV Utilisation</t>
  </si>
  <si>
    <t>e. Gross NPAs</t>
  </si>
  <si>
    <t>f. Incremental NPAs during the Quarter</t>
  </si>
  <si>
    <t>g. Gold pledged in lieu of such incremental NPAs at Beginning of Quarter (O/S in KG)</t>
  </si>
  <si>
    <t>h. Gold auctioned in lieu of such incremental NPAs during the quarter (in KG)</t>
  </si>
  <si>
    <t>Table 1 - Data on Gold Loans</t>
  </si>
  <si>
    <t>(Amount  Rs Lakhs/ weight in Kg)</t>
  </si>
  <si>
    <t>2. Type of Gold Loan - Agricultural</t>
  </si>
  <si>
    <t>&lt;ProjectConfig&gt;_x000D_
  &lt;add key="PackageName" value="RBI-RAQ" /&gt;_x000D_
  &lt;add key="PackageDescription" value="RBI-RAQ-Template" /&gt;_x000D_
  &lt;add key="PackageAuthor" value="IRIS" /&gt;_x000D_
  &lt;add key="CreatedOn" value="" /&gt;_x000D_
  &lt;add key="PackageVersion" value="V1.0" /&gt;_x000D_
  &lt;add key="SecurityCode" value="3meE/gFr0EsjU77r6hBiRqWUJGgK5GtZCCrkOS9M0dfKiVLdJxsy3pMTkzjahTAUilsLshI+ocBXevL8auGqmg==" /&gt;_x000D_
  &lt;add key="TaxonomyPath" value="D:\Kalyani\RBI\WIP_Work\Phase II CR_2021\RAQ\Second Round\Taxonomy and Template Work\RAQ_2.6\in-rbi-raq.xsd" /&gt;_x000D_
  &lt;add key="PublishPath" value="" /&gt;_x000D_
  &lt;add key="Culture" value="en-GB" /&gt;_x000D_
  &lt;add key="Scheme" value="" /&gt;_x000D_
  &lt;add key="ProjectMode" value="Package" /&gt;_x000D_
  &lt;add key="StartupSheet" value="Introduction" /&gt;_x000D_
  &lt;add key="VersionNo" value="V1.2" /&gt;_x000D_
&lt;/ProjectConfig&gt;</t>
  </si>
  <si>
    <t>in-rbi-rep.xsd#in-rbi-rep_GoldLoanOutstanding</t>
  </si>
  <si>
    <t>in-rbi-rep.xsd#in-rbi-rep_MeanEffectiveInterestRateCharged</t>
  </si>
  <si>
    <t>in-rbi-rep.xsd#in-rbi-rep_ValueOfGoldPledgedAgainstTheLoan</t>
  </si>
  <si>
    <t>in-rbi-rep.xsd#in-rbi-rep_LTVUtilisation</t>
  </si>
  <si>
    <t>in-rbi-rep.xsd#in-rbi-rep_GrossNPAs</t>
  </si>
  <si>
    <t>in-rbi-rep.xsd#in-rbi-rep_IncrementalNPAsDuringTheQuarter</t>
  </si>
  <si>
    <t>in-rbi-rep.xsd#in-rbi-rep_GoldPledgedInLieuOfSuchIncrementalNPAsAtBeginningOfQuarter</t>
  </si>
  <si>
    <t>in-rbi-rep.xsd#in-rbi-rep_GoldAuctionedInLieuOfSuchIncrementalNPAsDuringTheQuarter</t>
  </si>
  <si>
    <t>in-rbi-rep.xsd#in-rbi-rep_DataOnGoldLoanAxis::in-rbi-rep.xsd#in-rbi-rep_TypeOfGoldLoanNonAgricultureMember</t>
  </si>
  <si>
    <t>in-rbi-rep.xsd#in-rbi-rep_DataOnGoldLoanAxis::in-rbi-rep.xsd#in-rbi-rep_TypeOfGoldLoanAgricultureMember</t>
  </si>
  <si>
    <t>f0010ddf-4800-41f9-a243-0b3f3fbe0c81:~:Table2:~:NotMandatory:~:True:~::~:</t>
  </si>
  <si>
    <t>Table 2 - Number of MSME Accounts (Both Industry and Service Sector)</t>
  </si>
  <si>
    <t>Micro</t>
  </si>
  <si>
    <t>Small</t>
  </si>
  <si>
    <t>Medium</t>
  </si>
  <si>
    <t xml:space="preserve">Industry </t>
  </si>
  <si>
    <t>Services</t>
  </si>
  <si>
    <t>Total (Industry+Services)</t>
  </si>
  <si>
    <t>Non SMA Standard</t>
  </si>
  <si>
    <t>SMA-0</t>
  </si>
  <si>
    <t>SMA-1</t>
  </si>
  <si>
    <t>SMA-2</t>
  </si>
  <si>
    <t>Sub Standard</t>
  </si>
  <si>
    <t>Please note that the MSME data is to be reported wrt to the latest definiton of MSME as available on https://msme.gov.in/know-about-msme and as communciated via latest RBI circulars</t>
  </si>
  <si>
    <t>in-rbi-rep.xsd#in-rbi-rep_NumberOfMSMEAccount</t>
  </si>
  <si>
    <t>in-rbi-rep.xsd#in-rbi-rep_IndustryAndServicesAxis::in-rbi-rep.xsd#in-rbi-rep_MicroIndustryMember</t>
  </si>
  <si>
    <t>in-rbi-rep.xsd#in-rbi-rep_IndustryAndServicesAxis::in-rbi-rep.xsd#in-rbi-rep_SmallIndustryMember</t>
  </si>
  <si>
    <t>in-rbi-rep.xsd#in-rbi-rep_IndustryAndServicesAxis::in-rbi-rep.xsd#in-rbi-rep_MediumIndustryMember</t>
  </si>
  <si>
    <t>in-rbi-rep.xsd#in-rbi-rep_IndustryAndServicesAxis::in-rbi-rep.xsd#in-rbi-rep_MicroServicesMember</t>
  </si>
  <si>
    <t>in-rbi-rep.xsd#in-rbi-rep_IndustryAndServicesAxis::in-rbi-rep.xsd#in-rbi-rep_SmallServicesMember</t>
  </si>
  <si>
    <t>in-rbi-rep.xsd#in-rbi-rep_IndustryAndServicesAxis::in-rbi-rep.xsd#in-rbi-rep_MediumServicesMember</t>
  </si>
  <si>
    <t>in-rbi-rep.xsd#in-rbi-rep_IndustryAndServicesAxis::in-rbi-rep.xsd#in-rbi-rep_MicroEnterprisesMember</t>
  </si>
  <si>
    <t>in-rbi-rep.xsd#in-rbi-rep_IndustryAndServicesAxis::in-rbi-rep.xsd#in-rbi-rep_SmallEnterprisesMember</t>
  </si>
  <si>
    <t>in-rbi-rep.xsd#in-rbi-rep_IndustryAndServicesAxis::in-rbi-rep.xsd#in-rbi-rep_MediumEnterpriseMember</t>
  </si>
  <si>
    <t>in-rbi-rep.xsd#in-rbi-rep_AssetClassificationAxis::in-rbi-rep.xsd#in-rbi-rep_NonSMAStandardMember</t>
  </si>
  <si>
    <t>in-rbi-rep.xsd#in-rbi-rep_AssetClassificationAxis::in-rbi-rep.xsd#in-rbi-rep_SubStandardMember</t>
  </si>
  <si>
    <t>in-rbi-rep.xsd#in-rbi-rep_AssetClassificationAxis::in-rbi-rep.xsd#in-rbi-rep_DoubtfulMember</t>
  </si>
  <si>
    <t>in-rbi-rep.xsd#in-rbi-rep_AssetClassificationAxis::in-rbi-rep.xsd#in-rbi-rep_LossMember</t>
  </si>
  <si>
    <t>7c3f4921-23c0-4ca6-89b1-9ac1b902f038:~:Table3:~:NotMandatory:~:True:~::~:</t>
  </si>
  <si>
    <t>Table 3 - Pricing Details of Retail Advances (As reported in RAQ Sec 8 Part A)</t>
  </si>
  <si>
    <t>Amount (in Lakhs)</t>
  </si>
  <si>
    <t>Min interest rate charged</t>
  </si>
  <si>
    <t>Max interest rate charged</t>
  </si>
  <si>
    <t>Weighted Avg interest Rate</t>
  </si>
  <si>
    <t>External Benchmark based Lending Rate(EBLR)</t>
  </si>
  <si>
    <t>MCLR</t>
  </si>
  <si>
    <t>Base Rate</t>
  </si>
  <si>
    <t>Repo</t>
  </si>
  <si>
    <t>Other Benchmark</t>
  </si>
  <si>
    <t>Loans which are not linked to any benchmarks</t>
  </si>
  <si>
    <t>Total Retail Advances</t>
  </si>
  <si>
    <t>in-rbi-rep.xsd#in-rbi-rep_AmountOfRetailAdvances</t>
  </si>
  <si>
    <t>in-rbi-rep.xsd#in-rbi-rep_ApplicableRateOfInterestForRetailAdvances</t>
  </si>
  <si>
    <t>in-rbi-rep.xsd#in-rbi-rep_WeightedAverageRateOfInterestChargedForRetailAdvances</t>
  </si>
  <si>
    <t>in-rbi-rep.xsd#in-rbi-rep_RetailLoansAdvancesAxis::in-rbi-rep.xsd#in-rbi-rep_ExternalBenchmarkBasedLendingRateMember</t>
  </si>
  <si>
    <t>in-rbi-rep.xsd#in-rbi-rep_RetailLoansAdvancesAxis::in-rbi-rep.xsd#in-rbi-rep_MarginalCostOfFundsBasedLendingRateMember</t>
  </si>
  <si>
    <t>in-rbi-rep.xsd#in-rbi-rep_RetailLoansAdvancesAxis::in-rbi-rep.xsd#in-rbi-rep_BaseRateMember</t>
  </si>
  <si>
    <t>in-rbi-rep.xsd#in-rbi-rep_RetailLoansAdvancesAxis::in-rbi-rep.xsd#in-rbi-rep_RepoMember</t>
  </si>
  <si>
    <t>in-rbi-rep.xsd#in-rbi-rep_RetailLoansAdvancesAxis::in-rbi-rep.xsd#in-rbi-rep_OtherBenchmarksMember</t>
  </si>
  <si>
    <t>in-rbi-rep.xsd#in-rbi-rep_RetailLoansAdvancesAxis::in-rbi-rep.xsd#in-rbi-rep_LoansWhichAreNotLinkedToAnyBenchmarksMember</t>
  </si>
  <si>
    <t>in-rbi-rep.xsd#in-rbi-rep_RetailLoansAdvancesAxis::in-rbi-rep.xsd#in-rbi-rep_RetailLoansMember</t>
  </si>
  <si>
    <t>aab0303f-16b6-4705-8b68-789b9b275cbd:~:Table4:~:NotMandatory:~:True:~::~:</t>
  </si>
  <si>
    <t>Table 4 - Data on Regulatory Retail (Domestic Operations)</t>
  </si>
  <si>
    <t>Gross Advances</t>
  </si>
  <si>
    <t>Gross NPA</t>
  </si>
  <si>
    <t>Regulatory Retail</t>
  </si>
  <si>
    <t>Wholesale Advances</t>
  </si>
  <si>
    <t>Total Advances</t>
  </si>
  <si>
    <t>Regulatory Retail is as defined by the extant Regulations. ( Master Circular – Basel III Capital Regulations – DBR.No.BP.BC.1/21.06.201/2015-16 dated July 1, 2015)</t>
  </si>
  <si>
    <t>in-rbi-rep.xsd#in-rbi-rep_GrossAdvances</t>
  </si>
  <si>
    <t>in-rbi-rep.xsd#in-rbi-rep_DataOnRegulatoryRetailAxis::in-rbi-rep.xsd#in-rbi-rep_RegulatoryRetailLoansOrAdvancesMember:::in-rbi-rep.xsd#in-rbi-rep_RegionOfBusinessAxis::in-rbi-rep.xsd#in-rbi-rep_DomesticMember</t>
  </si>
  <si>
    <t>in-rbi-rep.xsd#in-rbi-rep_DataOnRegulatoryRetailAxis::in-rbi-rep.xsd#in-rbi-rep_WholesaleLoansOrAdvancesMember:::in-rbi-rep.xsd#in-rbi-rep_RegionOfBusinessAxis::in-rbi-rep.xsd#in-rbi-rep_DomesticMember</t>
  </si>
  <si>
    <t>in-rbi-rep.xsd#in-rbi-rep_DataOnRegulatoryRetailAxis::in-rbi-rep.xsd#in-rbi-rep_RetailLoansOrAdvancesMember:::in-rbi-rep.xsd#in-rbi-rep_RegionOfBusinessAxis::in-rbi-rep.xsd#in-rbi-rep_DomesticMember</t>
  </si>
  <si>
    <t>RAQ Sec 12 - Misc. Items</t>
  </si>
  <si>
    <t>Section-12:Misc. Items</t>
  </si>
  <si>
    <t>5. In case of overlapping in classification of accounts in various Sectors/Industries, the classification may be done from top to bottom.</t>
  </si>
  <si>
    <t xml:space="preserve">     ii.a.1 Overdue less than 30 days (SMA -0)</t>
  </si>
  <si>
    <t xml:space="preserve">    ii.a.2 Overdue for 30 to 60 days (SMA -1)</t>
  </si>
  <si>
    <t xml:space="preserve">    ii.a.3 Overdue for 60 to 90 days (SMA -2)</t>
  </si>
  <si>
    <t xml:space="preserve">    ii.a.1 Overdue less than 30 days (SMA -0)</t>
  </si>
  <si>
    <t>V2.7</t>
  </si>
  <si>
    <t>in-rbi-rep.xsd#in-rbi-rep_OtherLoansAndAdvances</t>
  </si>
  <si>
    <t>E. Others (+ / -)</t>
  </si>
  <si>
    <t>G. Provisions Required on Current Balance (Estimate)</t>
  </si>
  <si>
    <t>H. Provisions Held</t>
  </si>
  <si>
    <t>F. Outstanding Loans and Advances at end of period (A+B-C-D+E)</t>
  </si>
  <si>
    <t>I. Excess/Deficit in Provisions Held (G-H)</t>
  </si>
  <si>
    <t>Non- Funded Outstanding</t>
  </si>
  <si>
    <t>in-rbi-rep.xsd#in-rbi-rep_NameOfInfrastructureAxis::in-rbi-rep.xsd#in-rbi-rep_SlurryPipelinesMember</t>
  </si>
  <si>
    <t>3.7 Slurry Pipelines</t>
  </si>
  <si>
    <t>5.2 Sports Infrastructure</t>
  </si>
  <si>
    <t>in-rbi-rep.xsd#in-rbi-rep_NameOfInfrastructureAxis::in-rbi-rep.xsd#in-rbi-rep_SportsInfrastructureMember</t>
  </si>
  <si>
    <t>5.3 Hospitals (capital stock)</t>
  </si>
  <si>
    <t>5.4 Tourism Infrastructure</t>
  </si>
  <si>
    <t>5.4.1 Three-star or higher category classified hotels located outside cities with population of more than 1 million</t>
  </si>
  <si>
    <t>5.4.2 Ropeways and cable cars</t>
  </si>
  <si>
    <t xml:space="preserve">5.5 Common infrastructure for Industrial Parks and other parks with industrialn activity such as food parks, textile parks, Special Economic Zones, tourism facilities and agriculture markets </t>
  </si>
  <si>
    <t>5.4.3 Others</t>
  </si>
  <si>
    <t>in-rbi-rep.xsd#in-rbi-rep_NameOfInfrastructureAxis::in-rbi-rep.xsd#in-rbi-rep_OtherTourismInfrastructureMember</t>
  </si>
  <si>
    <t>5.6 Fertilizer (Capital investment)</t>
  </si>
  <si>
    <t>in-rbi-rep.xsd#in-rbi-rep_NameOfInfrastructureAxis::in-rbi-rep.xsd#in-rbi-rep_FertilizerMember</t>
  </si>
  <si>
    <t>5.7 Post harvest storage infrastructure for agriculture and horticultural produce including cold storage</t>
  </si>
  <si>
    <t>5.8 Terminal markets</t>
  </si>
  <si>
    <t>5.9 Soil-testing laboratories</t>
  </si>
  <si>
    <t>5.10 Cold Chain</t>
  </si>
  <si>
    <t>5.11 Affordable Housing</t>
  </si>
  <si>
    <t>5.12 Affordable Rental Housing Complex</t>
  </si>
  <si>
    <t>5.13 Exhibition-cum-Convention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</si>
</sst>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9">
    <font>
      <sz val="11"/>
      <color theme="1"/>
      <name val="Calibri"/>
      <family val="2"/>
      <scheme val="minor"/>
    </font>
    <font>
      <sz val="11"/>
      <color indexed="9"/>
      <name val="Calibri"/>
      <family val="2"/>
    </font>
    <font>
      <sz val="14"/>
      <color indexed="9"/>
      <name val="Calibri"/>
      <family val="2"/>
    </font>
    <font>
      <u/>
      <sz val="11"/>
      <color indexed="12"/>
      <name val="Calibri"/>
      <family val="2"/>
    </font>
    <font>
      <b/>
      <sz val="11"/>
      <color indexed="8"/>
      <name val="Calibri"/>
      <family val="2"/>
    </font>
    <font>
      <sz val="11"/>
      <color indexed="8"/>
      <name val="Calibri"/>
      <family val="2"/>
    </font>
    <font>
      <sz val="10"/>
      <name val="Arial"/>
      <family val="2"/>
    </font>
    <font>
      <sz val="10"/>
      <name val="Arial "/>
    </font>
    <font>
      <sz val="11"/>
      <color indexed="9"/>
      <name val="Calibri"/>
      <family val="2"/>
    </font>
    <font>
      <b/>
      <sz val="9"/>
      <color indexed="81"/>
      <name val="Tahoma"/>
      <family val="2"/>
    </font>
    <font>
      <b/>
      <sz val="11"/>
      <name val="Calibri"/>
      <family val="2"/>
    </font>
    <font>
      <sz val="11"/>
      <name val="Calibri"/>
      <family val="2"/>
    </font>
    <font>
      <b/>
      <sz val="11"/>
      <color indexed="9"/>
      <name val="Calibri"/>
      <family val="2"/>
    </font>
    <font>
      <b/>
      <i/>
      <sz val="11"/>
      <color indexed="8"/>
      <name val="Calibri"/>
      <family val="2"/>
    </font>
    <font>
      <sz val="10.5"/>
      <name val="Calibri"/>
      <family val="2"/>
    </font>
    <font>
      <b/>
      <sz val="12"/>
      <color indexed="8"/>
      <name val="Calibri"/>
      <family val="2"/>
    </font>
    <font>
      <sz val="8"/>
      <name val="Calibri"/>
      <family val="2"/>
    </font>
    <font>
      <sz val="9"/>
      <color indexed="8"/>
      <name val="Arial"/>
      <family val="2"/>
    </font>
    <font>
      <u/>
      <sz val="20"/>
      <color indexed="9"/>
      <name val="Calibri"/>
      <family val="2"/>
    </font>
    <font>
      <sz val="9"/>
      <color indexed="81"/>
      <name val="Tahoma"/>
      <family val="2"/>
    </font>
    <font>
      <sz val="11"/>
      <name val="Calibri"/>
      <family val="2"/>
      <scheme val="minor"/>
    </font>
    <font>
      <b/>
      <sz val="11"/>
      <color theme="1"/>
      <name val="Calibri"/>
      <family val="2"/>
      <scheme val="minor"/>
    </font>
    <font>
      <sz val="11"/>
      <color rgb="FF000000"/>
      <name val="Calibri"/>
      <family val="2"/>
      <scheme val="minor"/>
    </font>
    <font>
      <sz val="11"/>
      <color indexed="8"/>
      <name val="Calibri"/>
      <family val="2"/>
      <scheme val="minor"/>
    </font>
    <font>
      <sz val="11"/>
      <color indexed="9"/>
      <name val="Calibri"/>
      <family val="2"/>
      <scheme val="minor"/>
    </font>
    <font>
      <sz val="11"/>
      <color theme="1"/>
      <name val="Calibri"/>
      <family val="2"/>
      <scheme val="minor"/>
    </font>
    <font>
      <b/>
      <sz val="11"/>
      <color indexed="8"/>
      <name val="Calibri"/>
      <family val="2"/>
      <scheme val="minor"/>
    </font>
    <font>
      <u/>
      <sz val="11"/>
      <color indexed="9"/>
      <name val="Calibri"/>
      <family val="2"/>
    </font>
    <font>
      <sz val="11"/>
      <color rgb="FF000000"/>
      <name val="Calibri"/>
      <family val="2"/>
    </font>
  </fonts>
  <fills count="2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lightHorizontal">
        <fgColor indexed="22"/>
        <bgColor indexed="43"/>
      </patternFill>
    </fill>
    <fill>
      <patternFill patternType="solid">
        <fgColor indexed="49"/>
        <bgColor indexed="64"/>
      </patternFill>
    </fill>
    <fill>
      <patternFill patternType="lightUp">
        <fgColor indexed="22"/>
        <bgColor indexed="9"/>
      </patternFill>
    </fill>
    <fill>
      <patternFill patternType="solid">
        <fgColor indexed="47"/>
        <bgColor indexed="64"/>
      </patternFill>
    </fill>
    <fill>
      <patternFill patternType="solid">
        <fgColor indexed="44"/>
        <bgColor indexed="22"/>
      </patternFill>
    </fill>
    <fill>
      <patternFill patternType="solid">
        <fgColor indexed="9"/>
        <bgColor indexed="64"/>
      </patternFill>
    </fill>
    <fill>
      <patternFill patternType="lightHorizontal">
        <fgColor indexed="22"/>
        <bgColor indexed="9"/>
      </patternFill>
    </fill>
    <fill>
      <patternFill patternType="solid">
        <fgColor indexed="43"/>
        <bgColor indexed="64"/>
      </patternFill>
    </fill>
    <fill>
      <patternFill patternType="solid">
        <fgColor indexed="31"/>
        <bgColor indexed="64"/>
      </patternFill>
    </fill>
    <fill>
      <patternFill patternType="solid">
        <fgColor indexed="9"/>
        <bgColor indexed="22"/>
      </patternFill>
    </fill>
    <fill>
      <patternFill patternType="solid">
        <fgColor indexed="56"/>
        <bgColor indexed="64"/>
      </patternFill>
    </fill>
    <fill>
      <patternFill patternType="solid">
        <fgColor indexed="65"/>
        <bgColor theme="0"/>
      </patternFill>
    </fill>
    <fill>
      <patternFill patternType="solid">
        <fgColor indexed="56"/>
        <bgColor theme="0"/>
      </patternFill>
    </fill>
    <fill>
      <patternFill patternType="solid">
        <fgColor indexed="22"/>
        <bgColor theme="0"/>
      </patternFill>
    </fill>
    <fill>
      <patternFill patternType="lightUp">
        <fgColor theme="0" tint="-0.24994659260841701"/>
        <bgColor indexed="9"/>
      </patternFill>
    </fill>
    <fill>
      <patternFill patternType="solid">
        <fgColor indexed="9"/>
        <bgColor theme="0"/>
      </patternFill>
    </fill>
    <fill>
      <patternFill patternType="solid">
        <fgColor rgb="FF99CC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26"/>
      </left>
      <right style="medium">
        <color indexed="26"/>
      </right>
      <top style="medium">
        <color indexed="26"/>
      </top>
      <bottom style="medium">
        <color indexed="26"/>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s>
  <cellStyleXfs count="11">
    <xf numFmtId="0" fontId="0" fillId="0" borderId="0"/>
    <xf numFmtId="43" fontId="5"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 fillId="0" borderId="0"/>
    <xf numFmtId="0" fontId="6" fillId="0" borderId="0"/>
    <xf numFmtId="0" fontId="7" fillId="0" borderId="0"/>
    <xf numFmtId="0" fontId="6" fillId="0" borderId="0"/>
    <xf numFmtId="0" fontId="25" fillId="0" borderId="0"/>
    <xf numFmtId="0" fontId="28" fillId="0" borderId="0"/>
    <xf numFmtId="0" fontId="28" fillId="0" borderId="0"/>
  </cellStyleXfs>
  <cellXfs count="463">
    <xf numFmtId="0" fontId="0" fillId="0" borderId="0" xfId="0"/>
    <xf numFmtId="0" fontId="2" fillId="0" borderId="0" xfId="0" applyFont="1" applyFill="1" applyAlignment="1"/>
    <xf numFmtId="0" fontId="3" fillId="0" borderId="0" xfId="2" applyAlignment="1" applyProtection="1"/>
    <xf numFmtId="0" fontId="4" fillId="0" borderId="0" xfId="0" applyFont="1" applyProtection="1"/>
    <xf numFmtId="0" fontId="0" fillId="2" borderId="1" xfId="0" applyFill="1" applyBorder="1" applyProtection="1"/>
    <xf numFmtId="0" fontId="0" fillId="0" borderId="0" xfId="0" applyProtection="1"/>
    <xf numFmtId="0" fontId="0" fillId="0" borderId="1" xfId="0" applyBorder="1" applyProtection="1"/>
    <xf numFmtId="0" fontId="0" fillId="3" borderId="1" xfId="0" applyFill="1" applyBorder="1" applyProtection="1"/>
    <xf numFmtId="0" fontId="0" fillId="4" borderId="1" xfId="0" applyFill="1" applyBorder="1" applyProtection="1"/>
    <xf numFmtId="0" fontId="0" fillId="5" borderId="1" xfId="0" applyFill="1" applyBorder="1" applyProtection="1"/>
    <xf numFmtId="0" fontId="0" fillId="6" borderId="1" xfId="0" applyFill="1" applyBorder="1" applyProtection="1"/>
    <xf numFmtId="0" fontId="0" fillId="7" borderId="1" xfId="0" applyFill="1" applyBorder="1" applyProtection="1"/>
    <xf numFmtId="0" fontId="8" fillId="0" borderId="0" xfId="0" applyFont="1"/>
    <xf numFmtId="0" fontId="8" fillId="0" borderId="0" xfId="0" applyFont="1" applyAlignment="1">
      <alignment shrinkToFit="1"/>
    </xf>
    <xf numFmtId="0" fontId="4" fillId="3" borderId="1" xfId="0" applyFont="1" applyFill="1" applyBorder="1" applyAlignment="1" applyProtection="1">
      <alignment horizontal="left" vertical="top" wrapText="1" shrinkToFit="1"/>
    </xf>
    <xf numFmtId="0" fontId="5" fillId="8" borderId="1" xfId="0" applyNumberFormat="1" applyFont="1" applyFill="1" applyBorder="1" applyAlignment="1" applyProtection="1">
      <alignment horizontal="left" wrapText="1" shrinkToFit="1"/>
    </xf>
    <xf numFmtId="49" fontId="5" fillId="2" borderId="1" xfId="0" applyNumberFormat="1" applyFont="1" applyFill="1" applyBorder="1" applyAlignment="1" applyProtection="1">
      <alignment horizontal="left" wrapText="1" shrinkToFit="1"/>
    </xf>
    <xf numFmtId="49" fontId="5" fillId="9" borderId="1" xfId="0" applyNumberFormat="1" applyFont="1" applyFill="1" applyBorder="1" applyAlignment="1" applyProtection="1">
      <alignment horizontal="left" wrapText="1" shrinkToFit="1"/>
    </xf>
    <xf numFmtId="0" fontId="5" fillId="4" borderId="1" xfId="0" applyNumberFormat="1" applyFont="1" applyFill="1" applyBorder="1" applyAlignment="1" applyProtection="1">
      <alignment horizontal="left" wrapText="1" shrinkToFit="1"/>
      <protection locked="0"/>
    </xf>
    <xf numFmtId="0" fontId="4" fillId="3" borderId="2" xfId="0" applyFont="1" applyFill="1" applyBorder="1" applyAlignment="1" applyProtection="1">
      <alignment horizontal="left" vertical="top" wrapText="1" shrinkToFit="1"/>
    </xf>
    <xf numFmtId="0" fontId="5" fillId="10" borderId="1" xfId="0" applyNumberFormat="1" applyFont="1" applyFill="1" applyBorder="1" applyAlignment="1" applyProtection="1">
      <alignment horizontal="left" wrapText="1" shrinkToFit="1"/>
    </xf>
    <xf numFmtId="0" fontId="4" fillId="3" borderId="3" xfId="0" applyFont="1" applyFill="1" applyBorder="1" applyAlignment="1" applyProtection="1">
      <alignment horizontal="center" vertical="top" wrapText="1" shrinkToFit="1"/>
    </xf>
    <xf numFmtId="0" fontId="4" fillId="3" borderId="1" xfId="0" applyFont="1" applyFill="1" applyBorder="1" applyAlignment="1" applyProtection="1">
      <alignment vertical="center" wrapText="1" shrinkToFit="1"/>
    </xf>
    <xf numFmtId="0" fontId="4" fillId="3" borderId="1" xfId="0" applyFont="1" applyFill="1" applyBorder="1" applyAlignment="1" applyProtection="1">
      <alignment horizontal="center" vertical="top" wrapText="1" shrinkToFit="1"/>
    </xf>
    <xf numFmtId="0" fontId="10" fillId="3" borderId="1" xfId="0" applyFont="1" applyFill="1" applyBorder="1" applyAlignment="1" applyProtection="1">
      <alignment horizontal="center" vertical="center" wrapText="1" shrinkToFi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horizontal="left" vertical="top" wrapText="1" shrinkToFit="1"/>
    </xf>
    <xf numFmtId="4" fontId="5" fillId="9" borderId="1" xfId="0" applyNumberFormat="1" applyFont="1" applyFill="1" applyBorder="1" applyAlignment="1" applyProtection="1">
      <alignment horizontal="right" wrapText="1" shrinkToFit="1"/>
      <protection locked="0"/>
    </xf>
    <xf numFmtId="4" fontId="5" fillId="2" borderId="1" xfId="0" applyNumberFormat="1" applyFont="1" applyFill="1" applyBorder="1" applyAlignment="1" applyProtection="1">
      <alignment horizontal="right" wrapText="1" shrinkToFi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indent="1"/>
    </xf>
    <xf numFmtId="0" fontId="5" fillId="0" borderId="0" xfId="0" applyFont="1" applyAlignment="1"/>
    <xf numFmtId="0" fontId="0" fillId="0" borderId="0" xfId="0" applyFill="1" applyBorder="1"/>
    <xf numFmtId="0" fontId="5" fillId="3" borderId="1" xfId="0" quotePrefix="1" applyFont="1" applyFill="1" applyBorder="1" applyAlignment="1" applyProtection="1">
      <alignment vertical="top" wrapText="1" shrinkToFit="1"/>
    </xf>
    <xf numFmtId="4" fontId="5" fillId="0" borderId="0" xfId="0" applyNumberFormat="1" applyFont="1" applyFill="1" applyBorder="1" applyAlignment="1" applyProtection="1">
      <alignment horizontal="right" wrapText="1" shrinkToFit="1"/>
    </xf>
    <xf numFmtId="0" fontId="4" fillId="3" borderId="4" xfId="0" applyFont="1" applyFill="1" applyBorder="1" applyAlignment="1" applyProtection="1">
      <alignment horizontal="left" vertical="center" wrapText="1" shrinkToFit="1"/>
    </xf>
    <xf numFmtId="0" fontId="4" fillId="3" borderId="4" xfId="0" applyFont="1" applyFill="1" applyBorder="1" applyAlignment="1" applyProtection="1">
      <alignment horizontal="center" vertical="center" wrapText="1" shrinkToFit="1"/>
    </xf>
    <xf numFmtId="0" fontId="11" fillId="3" borderId="1" xfId="0" applyFont="1" applyFill="1" applyBorder="1" applyAlignment="1" applyProtection="1">
      <alignment horizontal="left" vertical="top" shrinkToFit="1"/>
    </xf>
    <xf numFmtId="0" fontId="11" fillId="3" borderId="1" xfId="0" applyFont="1" applyFill="1" applyBorder="1" applyAlignment="1" applyProtection="1">
      <alignment horizontal="left" vertical="top" indent="1" shrinkToFit="1"/>
    </xf>
    <xf numFmtId="0" fontId="10" fillId="3" borderId="1" xfId="0" applyFont="1" applyFill="1" applyBorder="1" applyAlignment="1" applyProtection="1">
      <alignment horizontal="left" vertical="top" shrinkToFit="1"/>
    </xf>
    <xf numFmtId="10" fontId="5" fillId="2" borderId="1" xfId="0" applyNumberFormat="1" applyFont="1" applyFill="1" applyBorder="1" applyAlignment="1" applyProtection="1">
      <alignment horizontal="right" wrapText="1" shrinkToFit="1"/>
    </xf>
    <xf numFmtId="0" fontId="5" fillId="3" borderId="1" xfId="0" applyFont="1" applyFill="1" applyBorder="1" applyAlignment="1" applyProtection="1">
      <alignment wrapText="1" shrinkToFit="1"/>
    </xf>
    <xf numFmtId="0" fontId="11" fillId="3" borderId="1" xfId="0" quotePrefix="1" applyFont="1" applyFill="1" applyBorder="1" applyAlignment="1" applyProtection="1">
      <alignment vertical="top" wrapText="1" shrinkToFit="1"/>
    </xf>
    <xf numFmtId="49" fontId="5" fillId="9" borderId="1" xfId="0" applyNumberFormat="1" applyFont="1" applyFill="1" applyBorder="1" applyAlignment="1" applyProtection="1">
      <alignment horizontal="left" vertical="top" wrapText="1" shrinkToFit="1"/>
    </xf>
    <xf numFmtId="0" fontId="0" fillId="0" borderId="1" xfId="0" applyBorder="1"/>
    <xf numFmtId="4" fontId="5" fillId="3" borderId="1" xfId="0" applyNumberFormat="1" applyFont="1" applyFill="1" applyBorder="1" applyAlignment="1" applyProtection="1">
      <alignment horizontal="right" wrapText="1" shrinkToFit="1"/>
    </xf>
    <xf numFmtId="0" fontId="5" fillId="9" borderId="0" xfId="0" applyFont="1" applyFill="1" applyBorder="1"/>
    <xf numFmtId="0" fontId="5" fillId="9" borderId="0" xfId="0" applyFont="1" applyFill="1" applyBorder="1" applyAlignment="1">
      <alignment horizontal="right"/>
    </xf>
    <xf numFmtId="49" fontId="5" fillId="11" borderId="1" xfId="0" applyNumberFormat="1" applyFont="1" applyFill="1" applyBorder="1" applyAlignment="1" applyProtection="1">
      <alignment horizontal="left" vertical="top" wrapText="1" shrinkToFit="1"/>
    </xf>
    <xf numFmtId="0" fontId="5" fillId="9" borderId="0" xfId="0" applyFont="1" applyFill="1" applyBorder="1" applyAlignment="1"/>
    <xf numFmtId="0" fontId="4" fillId="3" borderId="1" xfId="0" applyFont="1" applyFill="1" applyBorder="1" applyAlignment="1">
      <alignment horizontal="left" vertical="top" wrapText="1"/>
    </xf>
    <xf numFmtId="0" fontId="4" fillId="9" borderId="0" xfId="0" applyFont="1" applyFill="1" applyBorder="1" applyAlignment="1">
      <alignment horizontal="center"/>
    </xf>
    <xf numFmtId="4" fontId="5" fillId="2" borderId="3" xfId="0" applyNumberFormat="1" applyFont="1" applyFill="1" applyBorder="1" applyAlignment="1" applyProtection="1">
      <alignment horizontal="right" wrapText="1" shrinkToFit="1"/>
    </xf>
    <xf numFmtId="0" fontId="5" fillId="0" borderId="0" xfId="0" applyFont="1" applyAlignment="1">
      <alignment horizontal="right"/>
    </xf>
    <xf numFmtId="3" fontId="5" fillId="9" borderId="1" xfId="0" applyNumberFormat="1" applyFont="1" applyFill="1" applyBorder="1" applyAlignment="1" applyProtection="1">
      <alignment horizontal="right" wrapText="1" shrinkToFit="1"/>
      <protection locked="0"/>
    </xf>
    <xf numFmtId="3" fontId="5" fillId="2" borderId="1" xfId="0" applyNumberFormat="1" applyFont="1" applyFill="1" applyBorder="1" applyAlignment="1" applyProtection="1">
      <alignment horizontal="right" wrapText="1" shrinkToFit="1"/>
    </xf>
    <xf numFmtId="0" fontId="4" fillId="3" borderId="5" xfId="0" applyFont="1" applyFill="1" applyBorder="1" applyAlignment="1" applyProtection="1">
      <alignment horizontal="left" vertical="top" wrapText="1" shrinkToFit="1"/>
    </xf>
    <xf numFmtId="0" fontId="8" fillId="0" borderId="0" xfId="0" applyFont="1" applyAlignment="1">
      <alignment horizontal="right" shrinkToFit="1"/>
    </xf>
    <xf numFmtId="0" fontId="11" fillId="3" borderId="1" xfId="0" applyFont="1" applyFill="1" applyBorder="1" applyAlignment="1" applyProtection="1">
      <alignment horizontal="left" vertical="top" wrapText="1" shrinkToFit="1"/>
    </xf>
    <xf numFmtId="4" fontId="5" fillId="2" borderId="1" xfId="0" applyNumberFormat="1" applyFont="1" applyFill="1" applyBorder="1" applyAlignment="1" applyProtection="1">
      <alignment horizontal="right"/>
    </xf>
    <xf numFmtId="0" fontId="0" fillId="0" borderId="0" xfId="0" applyAlignment="1">
      <alignment wrapText="1"/>
    </xf>
    <xf numFmtId="0" fontId="0" fillId="0" borderId="0" xfId="0" applyAlignment="1">
      <alignment horizontal="right" wrapText="1"/>
    </xf>
    <xf numFmtId="0" fontId="5" fillId="3" borderId="1" xfId="0" applyFont="1" applyFill="1" applyBorder="1" applyAlignment="1" applyProtection="1">
      <alignment vertical="top" wrapText="1" shrinkToFit="1"/>
    </xf>
    <xf numFmtId="0" fontId="0" fillId="0" borderId="0" xfId="0" applyFill="1"/>
    <xf numFmtId="0" fontId="4" fillId="3" borderId="4" xfId="0" applyFont="1" applyFill="1" applyBorder="1" applyAlignment="1" applyProtection="1">
      <alignment horizontal="center" vertical="top" wrapText="1" shrinkToFit="1"/>
    </xf>
    <xf numFmtId="0" fontId="4" fillId="3" borderId="1" xfId="0" applyFont="1" applyFill="1" applyBorder="1" applyAlignment="1">
      <alignment horizontal="center"/>
    </xf>
    <xf numFmtId="4" fontId="5" fillId="0" borderId="1" xfId="0" applyNumberFormat="1" applyFont="1" applyFill="1" applyBorder="1" applyAlignment="1" applyProtection="1">
      <alignment horizontal="right" wrapText="1" shrinkToFit="1"/>
      <protection locked="0"/>
    </xf>
    <xf numFmtId="0" fontId="11"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4" fontId="5" fillId="3" borderId="3" xfId="0" applyNumberFormat="1" applyFont="1" applyFill="1" applyBorder="1" applyAlignment="1" applyProtection="1">
      <alignment horizontal="right" wrapText="1" shrinkToFit="1"/>
    </xf>
    <xf numFmtId="0" fontId="10" fillId="3" borderId="5"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top" shrinkToFit="1"/>
    </xf>
    <xf numFmtId="0" fontId="11" fillId="3" borderId="5" xfId="0" applyFont="1" applyFill="1" applyBorder="1" applyAlignment="1" applyProtection="1">
      <alignment horizontal="left" vertical="top" shrinkToFit="1"/>
    </xf>
    <xf numFmtId="0" fontId="10" fillId="3" borderId="1" xfId="0" applyFont="1" applyFill="1" applyBorder="1" applyAlignment="1" applyProtection="1">
      <alignment horizontal="left" vertical="top" wrapText="1" shrinkToFit="1"/>
    </xf>
    <xf numFmtId="0" fontId="4" fillId="3" borderId="6" xfId="0" applyFont="1" applyFill="1" applyBorder="1" applyAlignment="1" applyProtection="1">
      <alignment horizontal="left" vertical="top" wrapText="1" shrinkToFit="1"/>
    </xf>
    <xf numFmtId="0" fontId="4" fillId="3" borderId="2" xfId="0" applyFont="1" applyFill="1" applyBorder="1" applyAlignment="1" applyProtection="1">
      <alignment horizontal="center" vertical="center" wrapText="1" shrinkToFit="1"/>
    </xf>
    <xf numFmtId="0" fontId="4" fillId="3" borderId="3" xfId="0" applyFont="1" applyFill="1" applyBorder="1" applyAlignment="1" applyProtection="1">
      <alignment horizontal="center" vertical="center" wrapText="1" shrinkToFit="1"/>
    </xf>
    <xf numFmtId="0" fontId="4" fillId="0" borderId="0" xfId="0" applyFont="1" applyFill="1" applyBorder="1" applyAlignment="1" applyProtection="1">
      <alignment vertical="top" wrapText="1" shrinkToFit="1"/>
    </xf>
    <xf numFmtId="0" fontId="10" fillId="3" borderId="1" xfId="0" applyFont="1" applyFill="1" applyBorder="1" applyAlignment="1" applyProtection="1">
      <alignment horizontal="left" vertical="center" shrinkToFit="1"/>
    </xf>
    <xf numFmtId="0" fontId="4" fillId="0" borderId="0" xfId="0" applyFont="1" applyFill="1" applyBorder="1" applyAlignment="1" applyProtection="1">
      <alignment horizontal="center" vertical="center" wrapText="1" shrinkToFit="1"/>
    </xf>
    <xf numFmtId="0" fontId="11" fillId="3" borderId="1" xfId="0" applyFont="1" applyFill="1" applyBorder="1" applyAlignment="1" applyProtection="1">
      <alignment horizontal="left" vertical="center" shrinkToFit="1"/>
    </xf>
    <xf numFmtId="0" fontId="5" fillId="0" borderId="0" xfId="0" applyFont="1" applyFill="1" applyBorder="1" applyAlignment="1" applyProtection="1">
      <alignment wrapText="1" shrinkToFit="1"/>
    </xf>
    <xf numFmtId="0" fontId="0" fillId="0" borderId="0" xfId="0" applyFill="1" applyBorder="1" applyProtection="1"/>
    <xf numFmtId="0" fontId="5" fillId="0" borderId="0" xfId="0" applyFont="1" applyAlignment="1" applyProtection="1"/>
    <xf numFmtId="0" fontId="5" fillId="12" borderId="1" xfId="0" applyFont="1" applyFill="1" applyBorder="1" applyAlignment="1" applyProtection="1">
      <alignment horizontal="center" vertical="top" wrapText="1" shrinkToFit="1"/>
    </xf>
    <xf numFmtId="0" fontId="5" fillId="5" borderId="1" xfId="0" applyFont="1" applyFill="1" applyBorder="1" applyAlignment="1" applyProtection="1">
      <alignment horizontal="left" vertical="top" wrapText="1" shrinkToFit="1"/>
    </xf>
    <xf numFmtId="4" fontId="5" fillId="13" borderId="1" xfId="0" applyNumberFormat="1" applyFont="1" applyFill="1" applyBorder="1" applyAlignment="1" applyProtection="1">
      <alignment horizontal="right" wrapText="1" shrinkToFit="1"/>
      <protection locked="0"/>
    </xf>
    <xf numFmtId="4" fontId="5" fillId="8" borderId="1" xfId="0" applyNumberFormat="1" applyFont="1" applyFill="1" applyBorder="1" applyAlignment="1" applyProtection="1">
      <alignment horizontal="right" wrapText="1" shrinkToFit="1"/>
    </xf>
    <xf numFmtId="11" fontId="8" fillId="0" borderId="0" xfId="0" applyNumberFormat="1" applyFont="1"/>
    <xf numFmtId="0" fontId="10" fillId="3" borderId="1" xfId="0" applyFont="1" applyFill="1" applyBorder="1" applyAlignment="1" applyProtection="1">
      <alignment vertical="center" wrapText="1" shrinkToFit="1"/>
    </xf>
    <xf numFmtId="0" fontId="0" fillId="2" borderId="0" xfId="0" applyFill="1"/>
    <xf numFmtId="0" fontId="5" fillId="5" borderId="1" xfId="0" applyFont="1" applyFill="1" applyBorder="1" applyAlignment="1" applyProtection="1">
      <alignment vertical="top" wrapText="1" shrinkToFit="1"/>
      <protection locked="0"/>
    </xf>
    <xf numFmtId="4" fontId="5" fillId="9" borderId="0" xfId="0" applyNumberFormat="1" applyFont="1" applyFill="1" applyBorder="1" applyAlignment="1" applyProtection="1">
      <alignment horizontal="right" wrapText="1" shrinkToFit="1"/>
    </xf>
    <xf numFmtId="0" fontId="0" fillId="9" borderId="0" xfId="0" applyFill="1"/>
    <xf numFmtId="0" fontId="0" fillId="0" borderId="0" xfId="0" applyBorder="1"/>
    <xf numFmtId="0" fontId="11" fillId="3" borderId="1" xfId="0" applyFont="1" applyFill="1" applyBorder="1" applyAlignment="1">
      <alignment wrapText="1" shrinkToFit="1"/>
    </xf>
    <xf numFmtId="0" fontId="11" fillId="3" borderId="5" xfId="0" applyFont="1" applyFill="1" applyBorder="1" applyAlignment="1" applyProtection="1">
      <alignment horizontal="left" vertical="top" wrapText="1" shrinkToFit="1"/>
    </xf>
    <xf numFmtId="0" fontId="11" fillId="3" borderId="5" xfId="0" applyFont="1" applyFill="1" applyBorder="1" applyAlignment="1">
      <alignment wrapText="1" shrinkToFit="1"/>
    </xf>
    <xf numFmtId="49" fontId="5" fillId="11" borderId="5" xfId="0" applyNumberFormat="1" applyFont="1" applyFill="1" applyBorder="1" applyAlignment="1" applyProtection="1">
      <alignment horizontal="left" vertical="top" wrapText="1" shrinkToFit="1"/>
    </xf>
    <xf numFmtId="0" fontId="10" fillId="3" borderId="1" xfId="0" applyFont="1" applyFill="1" applyBorder="1" applyAlignment="1" applyProtection="1">
      <alignment horizontal="center" vertical="center" wrapText="1"/>
    </xf>
    <xf numFmtId="0" fontId="10" fillId="3" borderId="4" xfId="0" applyFont="1" applyFill="1" applyBorder="1" applyAlignment="1" applyProtection="1">
      <alignment horizontal="center" wrapText="1" shrinkToFit="1"/>
    </xf>
    <xf numFmtId="4" fontId="5" fillId="2" borderId="1" xfId="0" applyNumberFormat="1" applyFont="1" applyFill="1" applyBorder="1" applyAlignment="1" applyProtection="1">
      <alignment horizontal="right" vertical="top" wrapText="1" shrinkToFit="1"/>
    </xf>
    <xf numFmtId="0" fontId="5" fillId="5" borderId="1" xfId="0" applyFont="1" applyFill="1" applyBorder="1" applyAlignment="1" applyProtection="1">
      <alignment horizontal="left" vertical="top" wrapText="1" shrinkToFit="1"/>
      <protection locked="0"/>
    </xf>
    <xf numFmtId="0" fontId="10" fillId="3" borderId="5" xfId="0" applyFont="1" applyFill="1" applyBorder="1" applyAlignment="1" applyProtection="1">
      <alignment horizontal="left" vertical="top" wrapText="1" shrinkToFit="1"/>
    </xf>
    <xf numFmtId="0" fontId="4" fillId="3" borderId="4" xfId="0" applyFont="1" applyFill="1" applyBorder="1" applyAlignment="1" applyProtection="1">
      <alignment vertical="center" wrapText="1" shrinkToFit="1"/>
    </xf>
    <xf numFmtId="0" fontId="10" fillId="3" borderId="2" xfId="0" applyFont="1" applyFill="1" applyBorder="1" applyAlignment="1" applyProtection="1">
      <alignment vertical="top" wrapText="1" shrinkToFit="1"/>
    </xf>
    <xf numFmtId="0" fontId="10" fillId="3" borderId="7" xfId="0" applyFont="1" applyFill="1" applyBorder="1" applyAlignment="1" applyProtection="1">
      <alignment vertical="top" wrapText="1" shrinkToFit="1"/>
    </xf>
    <xf numFmtId="0" fontId="10" fillId="3" borderId="3" xfId="0" applyFont="1" applyFill="1" applyBorder="1" applyAlignment="1" applyProtection="1">
      <alignment vertical="top" wrapText="1" shrinkToFit="1"/>
    </xf>
    <xf numFmtId="4" fontId="5" fillId="9" borderId="2" xfId="0" applyNumberFormat="1" applyFont="1" applyFill="1" applyBorder="1" applyAlignment="1" applyProtection="1">
      <alignment horizontal="right" wrapText="1" shrinkToFit="1"/>
      <protection locked="0"/>
    </xf>
    <xf numFmtId="4" fontId="5" fillId="2" borderId="2" xfId="0" applyNumberFormat="1" applyFont="1" applyFill="1" applyBorder="1" applyAlignment="1" applyProtection="1">
      <alignment horizontal="right" wrapText="1" shrinkToFit="1"/>
    </xf>
    <xf numFmtId="0" fontId="5" fillId="0" borderId="1" xfId="0" applyFont="1" applyBorder="1" applyAlignment="1"/>
    <xf numFmtId="0" fontId="10" fillId="3" borderId="1" xfId="0" applyFont="1" applyFill="1" applyBorder="1" applyAlignment="1" applyProtection="1">
      <alignment horizontal="left" vertical="top" wrapText="1"/>
    </xf>
    <xf numFmtId="4" fontId="11" fillId="2" borderId="1" xfId="0" applyNumberFormat="1" applyFont="1" applyFill="1" applyBorder="1" applyAlignment="1" applyProtection="1">
      <alignment horizontal="right" wrapText="1" shrinkToFit="1"/>
    </xf>
    <xf numFmtId="0" fontId="13" fillId="0" borderId="0" xfId="0" applyFont="1" applyFill="1" applyBorder="1" applyAlignment="1">
      <alignment wrapText="1"/>
    </xf>
    <xf numFmtId="0" fontId="4" fillId="3" borderId="3" xfId="0" applyFont="1" applyFill="1" applyBorder="1" applyAlignment="1" applyProtection="1">
      <alignment horizontal="right" vertical="center" wrapText="1" shrinkToFit="1"/>
    </xf>
    <xf numFmtId="4" fontId="11" fillId="9" borderId="1" xfId="0" applyNumberFormat="1" applyFont="1" applyFill="1" applyBorder="1" applyAlignment="1" applyProtection="1">
      <alignment horizontal="right" wrapText="1" shrinkToFit="1"/>
      <protection locked="0"/>
    </xf>
    <xf numFmtId="10" fontId="5" fillId="0" borderId="0" xfId="0" applyNumberFormat="1" applyFont="1" applyFill="1" applyBorder="1" applyAlignment="1" applyProtection="1">
      <alignment horizontal="right" wrapText="1" shrinkToFit="1"/>
    </xf>
    <xf numFmtId="10" fontId="5" fillId="2" borderId="4" xfId="0" applyNumberFormat="1" applyFont="1" applyFill="1" applyBorder="1" applyAlignment="1" applyProtection="1">
      <alignment horizontal="right" wrapText="1" shrinkToFit="1"/>
    </xf>
    <xf numFmtId="0" fontId="0" fillId="0" borderId="0" xfId="0" applyAlignment="1" applyProtection="1">
      <alignment wrapText="1"/>
      <protection locked="0"/>
    </xf>
    <xf numFmtId="0" fontId="0" fillId="0" borderId="0" xfId="0" applyProtection="1">
      <protection locked="0"/>
    </xf>
    <xf numFmtId="0" fontId="0" fillId="0" borderId="0" xfId="0" applyBorder="1" applyProtection="1">
      <protection locked="0"/>
    </xf>
    <xf numFmtId="0" fontId="0" fillId="0" borderId="1" xfId="0" applyBorder="1" applyProtection="1">
      <protection locked="0"/>
    </xf>
    <xf numFmtId="0" fontId="0" fillId="0" borderId="2" xfId="0" applyBorder="1" applyProtection="1">
      <protection locked="0"/>
    </xf>
    <xf numFmtId="14" fontId="0" fillId="0" borderId="1" xfId="0" applyNumberFormat="1" applyBorder="1" applyProtection="1">
      <protection locked="0"/>
    </xf>
    <xf numFmtId="49" fontId="0" fillId="0" borderId="1" xfId="0" applyNumberFormat="1"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49" fontId="5" fillId="8" borderId="1" xfId="0" applyNumberFormat="1" applyFont="1" applyFill="1" applyBorder="1" applyAlignment="1" applyProtection="1">
      <alignment horizontal="left" wrapText="1" shrinkToFit="1"/>
    </xf>
    <xf numFmtId="49" fontId="5" fillId="0" borderId="1" xfId="0" applyNumberFormat="1" applyFont="1" applyBorder="1" applyAlignment="1">
      <alignment wrapText="1" shrinkToFit="1"/>
    </xf>
    <xf numFmtId="0" fontId="17" fillId="0" borderId="8" xfId="0" applyFont="1" applyBorder="1" applyAlignment="1">
      <alignment vertical="top" wrapText="1"/>
    </xf>
    <xf numFmtId="0" fontId="5" fillId="2" borderId="1" xfId="0" applyNumberFormat="1" applyFont="1" applyFill="1" applyBorder="1" applyAlignment="1" applyProtection="1">
      <alignment horizontal="left" wrapText="1" shrinkToFit="1"/>
    </xf>
    <xf numFmtId="0" fontId="12" fillId="9" borderId="9" xfId="0" applyFont="1" applyFill="1" applyBorder="1" applyAlignment="1" applyProtection="1">
      <alignment horizontal="left" vertical="top" wrapText="1" shrinkToFit="1"/>
    </xf>
    <xf numFmtId="49" fontId="1" fillId="9" borderId="9" xfId="0" applyNumberFormat="1" applyFont="1" applyFill="1" applyBorder="1" applyAlignment="1" applyProtection="1">
      <alignment horizontal="left" wrapText="1" shrinkToFit="1"/>
    </xf>
    <xf numFmtId="49" fontId="5" fillId="9" borderId="1" xfId="0" applyNumberFormat="1" applyFont="1" applyFill="1" applyBorder="1" applyAlignment="1" applyProtection="1">
      <alignment horizontal="left" wrapText="1" shrinkToFit="1"/>
      <protection locked="0"/>
    </xf>
    <xf numFmtId="0" fontId="4" fillId="3" borderId="2" xfId="0" applyFont="1" applyFill="1" applyBorder="1" applyAlignment="1" applyProtection="1">
      <alignment horizontal="left" vertical="top" wrapText="1" shrinkToFit="1"/>
    </xf>
    <xf numFmtId="0" fontId="4" fillId="3" borderId="1" xfId="0" applyFont="1" applyFill="1" applyBorder="1" applyAlignment="1" applyProtection="1">
      <alignment horizontal="left" vertical="top" wrapText="1" shrinkToFit="1"/>
    </xf>
    <xf numFmtId="0" fontId="11" fillId="3" borderId="1" xfId="0" applyFont="1" applyFill="1" applyBorder="1" applyAlignment="1" applyProtection="1">
      <alignment horizontal="left" vertical="top" wrapText="1" shrinkToFit="1"/>
    </xf>
    <xf numFmtId="0" fontId="1" fillId="15" borderId="0" xfId="0" applyFont="1" applyFill="1"/>
    <xf numFmtId="0" fontId="0" fillId="15" borderId="0" xfId="0" applyFill="1"/>
    <xf numFmtId="0" fontId="1" fillId="15" borderId="0" xfId="0" applyFont="1" applyFill="1" applyAlignment="1">
      <alignment shrinkToFit="1"/>
    </xf>
    <xf numFmtId="0" fontId="4" fillId="17" borderId="1" xfId="0" applyFont="1" applyFill="1" applyBorder="1" applyAlignment="1" applyProtection="1">
      <alignment horizontal="left" vertical="top" wrapText="1" shrinkToFit="1"/>
    </xf>
    <xf numFmtId="0" fontId="5" fillId="18" borderId="1" xfId="0" applyNumberFormat="1" applyFont="1" applyFill="1" applyBorder="1" applyAlignment="1" applyProtection="1">
      <alignment horizontal="left" wrapText="1" shrinkToFit="1"/>
      <protection locked="0"/>
    </xf>
    <xf numFmtId="1" fontId="5" fillId="19" borderId="1" xfId="0" applyNumberFormat="1" applyFont="1" applyFill="1" applyBorder="1" applyAlignment="1" applyProtection="1">
      <alignment horizontal="right" wrapText="1" shrinkToFit="1"/>
      <protection locked="0"/>
    </xf>
    <xf numFmtId="0" fontId="4" fillId="17" borderId="10" xfId="0" applyFont="1" applyFill="1" applyBorder="1" applyAlignment="1" applyProtection="1">
      <alignment horizontal="left" vertical="top" wrapText="1" shrinkToFit="1"/>
    </xf>
    <xf numFmtId="0" fontId="2" fillId="14" borderId="0" xfId="0" applyFont="1" applyFill="1" applyAlignment="1">
      <alignment horizontal="center" vertical="center"/>
    </xf>
    <xf numFmtId="0" fontId="2" fillId="14" borderId="0" xfId="0" applyFont="1" applyFill="1" applyAlignment="1">
      <alignment horizontal="center" vertical="center"/>
    </xf>
    <xf numFmtId="0" fontId="0" fillId="0" borderId="0" xfId="0"/>
    <xf numFmtId="0" fontId="5" fillId="0" borderId="0" xfId="0" applyFont="1" applyAlignment="1"/>
    <xf numFmtId="4" fontId="5" fillId="9" borderId="1" xfId="0" applyNumberFormat="1" applyFont="1" applyFill="1" applyBorder="1" applyAlignment="1" applyProtection="1">
      <alignment horizontal="right" wrapText="1" shrinkToFit="1"/>
      <protection locked="0"/>
    </xf>
    <xf numFmtId="0" fontId="0" fillId="9" borderId="0" xfId="0" applyFill="1"/>
    <xf numFmtId="4" fontId="5" fillId="9" borderId="1" xfId="0" applyNumberFormat="1" applyFont="1" applyFill="1" applyBorder="1" applyAlignment="1" applyProtection="1">
      <alignment horizontal="right" vertical="top" wrapText="1" shrinkToFit="1"/>
      <protection locked="0"/>
    </xf>
    <xf numFmtId="4" fontId="5" fillId="9" borderId="1" xfId="0" applyNumberFormat="1" applyFont="1" applyFill="1" applyBorder="1" applyAlignment="1" applyProtection="1">
      <alignment horizontal="right"/>
      <protection locked="0"/>
    </xf>
    <xf numFmtId="4" fontId="5" fillId="2" borderId="1" xfId="0" applyNumberFormat="1" applyFont="1" applyFill="1" applyBorder="1" applyAlignment="1" applyProtection="1">
      <alignment horizontal="right" wrapText="1" shrinkToFit="1"/>
    </xf>
    <xf numFmtId="4" fontId="5" fillId="9" borderId="1" xfId="0" applyNumberFormat="1" applyFont="1" applyFill="1" applyBorder="1" applyAlignment="1" applyProtection="1">
      <alignment wrapText="1" shrinkToFit="1"/>
      <protection locked="0"/>
    </xf>
    <xf numFmtId="4" fontId="5" fillId="9" borderId="3" xfId="0" applyNumberFormat="1" applyFont="1" applyFill="1" applyBorder="1" applyAlignment="1" applyProtection="1">
      <alignment horizontal="right" wrapText="1" shrinkToFit="1"/>
      <protection locked="0"/>
    </xf>
    <xf numFmtId="3" fontId="5" fillId="0" borderId="1" xfId="0" applyNumberFormat="1" applyFont="1" applyFill="1" applyBorder="1" applyAlignment="1" applyProtection="1">
      <alignment horizontal="right" wrapText="1" shrinkToFit="1"/>
      <protection locked="0"/>
    </xf>
    <xf numFmtId="0" fontId="11" fillId="3" borderId="1" xfId="0" applyFont="1" applyFill="1" applyBorder="1" applyAlignment="1" applyProtection="1">
      <alignment horizontal="left" vertical="top" wrapText="1" shrinkToFit="1"/>
    </xf>
    <xf numFmtId="14" fontId="5" fillId="18" borderId="1" xfId="0" applyNumberFormat="1" applyFont="1" applyFill="1" applyBorder="1" applyAlignment="1" applyProtection="1">
      <alignment horizontal="left" wrapText="1" shrinkToFit="1"/>
      <protection locked="0"/>
    </xf>
    <xf numFmtId="0" fontId="5" fillId="3" borderId="1" xfId="0" applyFont="1" applyFill="1" applyBorder="1" applyAlignment="1" applyProtection="1">
      <alignment horizontal="left" vertical="top" wrapText="1" shrinkToFit="1"/>
    </xf>
    <xf numFmtId="0" fontId="10" fillId="3" borderId="1" xfId="0" applyFont="1" applyFill="1" applyBorder="1" applyAlignment="1" applyProtection="1">
      <alignment horizontal="left" vertical="top" wrapText="1" shrinkToFit="1"/>
    </xf>
    <xf numFmtId="0" fontId="10" fillId="3" borderId="1" xfId="0" applyFont="1" applyFill="1" applyBorder="1" applyAlignment="1" applyProtection="1">
      <alignment horizontal="left" vertical="top" wrapText="1" indent="2" shrinkToFit="1"/>
    </xf>
    <xf numFmtId="0" fontId="11" fillId="3" borderId="1" xfId="0" applyFont="1" applyFill="1" applyBorder="1" applyAlignment="1" applyProtection="1">
      <alignment horizontal="left" vertical="top" wrapText="1" indent="2" shrinkToFit="1"/>
    </xf>
    <xf numFmtId="0" fontId="11" fillId="3" borderId="1" xfId="0" applyFont="1" applyFill="1" applyBorder="1" applyAlignment="1" applyProtection="1">
      <alignment horizontal="left" vertical="top" wrapText="1" indent="3" shrinkToFit="1"/>
    </xf>
    <xf numFmtId="0" fontId="11" fillId="3" borderId="1" xfId="0" applyFont="1" applyFill="1" applyBorder="1" applyAlignment="1" applyProtection="1">
      <alignment horizontal="left" vertical="top" wrapText="1" indent="4" shrinkToFit="1"/>
    </xf>
    <xf numFmtId="0" fontId="11" fillId="3" borderId="1" xfId="0" applyFont="1" applyFill="1" applyBorder="1" applyAlignment="1" applyProtection="1">
      <alignment horizontal="left" vertical="top" wrapText="1" indent="5" shrinkToFit="1"/>
    </xf>
    <xf numFmtId="0" fontId="11" fillId="3" borderId="1" xfId="0" applyFont="1" applyFill="1" applyBorder="1" applyAlignment="1" applyProtection="1">
      <alignment horizontal="left" vertical="top" wrapText="1" indent="6" shrinkToFit="1"/>
    </xf>
    <xf numFmtId="0" fontId="11" fillId="3" borderId="1" xfId="0" applyFont="1" applyFill="1" applyBorder="1" applyAlignment="1" applyProtection="1">
      <alignment horizontal="left" vertical="top" wrapText="1" indent="8" shrinkToFit="1"/>
    </xf>
    <xf numFmtId="0" fontId="20" fillId="0" borderId="0" xfId="0" applyFont="1"/>
    <xf numFmtId="0" fontId="10" fillId="3" borderId="1" xfId="0" applyFont="1" applyFill="1" applyBorder="1" applyAlignment="1" applyProtection="1">
      <alignment horizontal="center" vertical="center" wrapText="1" shrinkToFit="1"/>
    </xf>
    <xf numFmtId="4" fontId="11" fillId="9" borderId="0" xfId="0" applyNumberFormat="1" applyFont="1" applyFill="1" applyBorder="1" applyAlignment="1" applyProtection="1">
      <alignment horizontal="right" wrapText="1" shrinkToFit="1"/>
    </xf>
    <xf numFmtId="0" fontId="20" fillId="0" borderId="0" xfId="0" applyFont="1" applyProtection="1"/>
    <xf numFmtId="0" fontId="20" fillId="9" borderId="0" xfId="0" applyFont="1" applyFill="1"/>
    <xf numFmtId="0" fontId="20" fillId="2" borderId="0" xfId="0" applyFont="1" applyFill="1"/>
    <xf numFmtId="0" fontId="20" fillId="0" borderId="0" xfId="0" applyFont="1" applyBorder="1"/>
    <xf numFmtId="11" fontId="11" fillId="0" borderId="0" xfId="0" applyNumberFormat="1" applyFont="1"/>
    <xf numFmtId="0" fontId="2" fillId="14" borderId="0" xfId="0" applyFont="1" applyFill="1" applyAlignment="1">
      <alignment horizontal="center"/>
    </xf>
    <xf numFmtId="0" fontId="2" fillId="14" borderId="0" xfId="0" applyFont="1" applyFill="1" applyAlignment="1">
      <alignment horizontal="center"/>
    </xf>
    <xf numFmtId="0" fontId="10" fillId="3" borderId="1" xfId="0" applyFont="1" applyFill="1" applyBorder="1" applyAlignment="1" applyProtection="1">
      <alignment horizontal="left" vertical="center" wrapText="1" shrinkToFit="1"/>
    </xf>
    <xf numFmtId="0" fontId="10" fillId="3" borderId="1" xfId="0" applyFont="1" applyFill="1" applyBorder="1" applyAlignment="1" applyProtection="1">
      <alignment horizontal="left" vertical="top" wrapText="1" shrinkToFit="1"/>
    </xf>
    <xf numFmtId="0" fontId="11" fillId="0" borderId="0" xfId="0" applyFont="1" applyAlignment="1"/>
    <xf numFmtId="0" fontId="11" fillId="0" borderId="0" xfId="0" applyFont="1"/>
    <xf numFmtId="0" fontId="10" fillId="3" borderId="4"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shrinkToFit="1"/>
    </xf>
    <xf numFmtId="0" fontId="10" fillId="3" borderId="1" xfId="0" applyFont="1" applyFill="1" applyBorder="1" applyAlignment="1" applyProtection="1">
      <alignment horizontal="left" vertical="top" wrapText="1" shrinkToFit="1"/>
    </xf>
    <xf numFmtId="0" fontId="20" fillId="0" borderId="0" xfId="0" applyFont="1" applyFill="1" applyProtection="1"/>
    <xf numFmtId="4" fontId="0" fillId="9" borderId="0" xfId="0" applyNumberFormat="1" applyFill="1"/>
    <xf numFmtId="4" fontId="5" fillId="0" borderId="1" xfId="0" applyNumberFormat="1" applyFont="1" applyFill="1" applyBorder="1" applyAlignment="1" applyProtection="1">
      <alignment horizontal="right" vertical="top" wrapText="1" shrinkToFit="1"/>
      <protection locked="0"/>
    </xf>
    <xf numFmtId="4" fontId="5" fillId="0" borderId="1" xfId="0" applyNumberFormat="1" applyFont="1" applyFill="1" applyBorder="1" applyAlignment="1" applyProtection="1">
      <alignment horizontal="right"/>
      <protection locked="0"/>
    </xf>
    <xf numFmtId="4" fontId="5" fillId="20" borderId="1" xfId="0" applyNumberFormat="1" applyFont="1" applyFill="1" applyBorder="1" applyAlignment="1" applyProtection="1">
      <alignment horizontal="right" wrapText="1" shrinkToFit="1"/>
    </xf>
    <xf numFmtId="0" fontId="4" fillId="21" borderId="5" xfId="0" applyFont="1" applyFill="1" applyBorder="1" applyAlignment="1" applyProtection="1">
      <alignment horizontal="left" vertical="top" wrapText="1" shrinkToFit="1"/>
    </xf>
    <xf numFmtId="4" fontId="5" fillId="21" borderId="1" xfId="0" applyNumberFormat="1" applyFont="1" applyFill="1" applyBorder="1" applyAlignment="1" applyProtection="1">
      <alignment horizontal="right" wrapText="1" shrinkToFit="1"/>
    </xf>
    <xf numFmtId="0" fontId="4" fillId="3" borderId="1" xfId="0" applyFont="1" applyFill="1" applyBorder="1" applyAlignment="1" applyProtection="1">
      <alignment horizontal="left" vertical="top" wrapText="1" indent="2" shrinkToFit="1"/>
    </xf>
    <xf numFmtId="0" fontId="4" fillId="3" borderId="5" xfId="0" applyFont="1" applyFill="1" applyBorder="1" applyAlignment="1" applyProtection="1">
      <alignment horizontal="left" vertical="top" wrapText="1" indent="2" shrinkToFit="1"/>
    </xf>
    <xf numFmtId="0" fontId="10" fillId="3" borderId="1" xfId="0" applyFont="1" applyFill="1" applyBorder="1" applyAlignment="1" applyProtection="1">
      <alignment horizontal="left" vertical="top" indent="2" shrinkToFit="1"/>
    </xf>
    <xf numFmtId="0" fontId="5" fillId="2" borderId="0" xfId="0" applyFont="1" applyFill="1" applyAlignment="1"/>
    <xf numFmtId="0" fontId="21" fillId="21" borderId="1" xfId="0" applyFont="1" applyFill="1" applyBorder="1"/>
    <xf numFmtId="0" fontId="0" fillId="21" borderId="1" xfId="0" applyFill="1" applyBorder="1"/>
    <xf numFmtId="0" fontId="5" fillId="3" borderId="1" xfId="0" applyFont="1" applyFill="1" applyBorder="1" applyAlignment="1" applyProtection="1">
      <alignment horizontal="left" vertical="top" wrapText="1" shrinkToFit="1"/>
    </xf>
    <xf numFmtId="0" fontId="11" fillId="3" borderId="1" xfId="0" applyFont="1" applyFill="1" applyBorder="1" applyAlignment="1" applyProtection="1">
      <alignment horizontal="left" vertical="top" wrapText="1" shrinkToFit="1"/>
    </xf>
    <xf numFmtId="0" fontId="10" fillId="3" borderId="7" xfId="0" applyFont="1" applyFill="1" applyBorder="1" applyAlignment="1" applyProtection="1">
      <alignment horizontal="left" vertical="top" wrapText="1" shrinkToFit="1"/>
    </xf>
    <xf numFmtId="0" fontId="10" fillId="3" borderId="3" xfId="0" applyFont="1" applyFill="1" applyBorder="1" applyAlignment="1" applyProtection="1">
      <alignment horizontal="left" vertical="top" wrapText="1" shrinkToFit="1"/>
    </xf>
    <xf numFmtId="0" fontId="10"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horizontal="left" vertical="top" wrapText="1" shrinkToFit="1"/>
    </xf>
    <xf numFmtId="0" fontId="5" fillId="3" borderId="1" xfId="0" applyFont="1" applyFill="1" applyBorder="1" applyAlignment="1" applyProtection="1">
      <alignment vertical="top" wrapText="1" shrinkToFit="1"/>
    </xf>
    <xf numFmtId="0" fontId="11" fillId="3" borderId="3" xfId="0" applyFont="1" applyFill="1" applyBorder="1" applyAlignment="1" applyProtection="1">
      <alignment horizontal="left" vertical="top" wrapText="1" shrinkToFit="1"/>
    </xf>
    <xf numFmtId="0" fontId="10" fillId="3" borderId="3" xfId="0" applyFont="1" applyFill="1" applyBorder="1" applyAlignment="1" applyProtection="1">
      <alignment horizontal="left" vertical="top" wrapText="1" shrinkToFit="1"/>
    </xf>
    <xf numFmtId="0" fontId="5" fillId="3" borderId="5" xfId="0" applyFont="1" applyFill="1" applyBorder="1" applyAlignment="1" applyProtection="1">
      <alignment horizontal="left" vertical="top" wrapText="1" shrinkToFit="1"/>
    </xf>
    <xf numFmtId="0" fontId="0" fillId="0" borderId="9" xfId="0" applyBorder="1" applyProtection="1"/>
    <xf numFmtId="0" fontId="0" fillId="0" borderId="9" xfId="0" applyBorder="1"/>
    <xf numFmtId="0" fontId="22" fillId="9" borderId="0" xfId="0" applyFont="1" applyFill="1" applyBorder="1"/>
    <xf numFmtId="0" fontId="22" fillId="9" borderId="0" xfId="0" applyFont="1" applyFill="1" applyBorder="1" applyAlignment="1">
      <alignment horizontal="right"/>
    </xf>
    <xf numFmtId="0" fontId="23" fillId="3" borderId="1" xfId="0" applyFont="1" applyFill="1" applyBorder="1" applyAlignment="1" applyProtection="1">
      <alignment horizontal="left" vertical="top" wrapText="1" shrinkToFit="1"/>
    </xf>
    <xf numFmtId="0" fontId="23" fillId="5" borderId="1" xfId="0" applyFont="1" applyFill="1" applyBorder="1" applyAlignment="1" applyProtection="1">
      <alignment horizontal="left" vertical="top" wrapText="1" shrinkToFit="1"/>
      <protection locked="0"/>
    </xf>
    <xf numFmtId="49" fontId="23" fillId="11" borderId="1" xfId="0" applyNumberFormat="1" applyFont="1" applyFill="1" applyBorder="1" applyAlignment="1" applyProtection="1">
      <alignment horizontal="left" vertical="top" wrapText="1" shrinkToFit="1"/>
    </xf>
    <xf numFmtId="4" fontId="5" fillId="2" borderId="5" xfId="0" applyNumberFormat="1" applyFont="1" applyFill="1" applyBorder="1" applyAlignment="1" applyProtection="1">
      <alignment horizontal="right" wrapText="1" shrinkToFit="1"/>
    </xf>
    <xf numFmtId="0" fontId="10" fillId="3" borderId="0" xfId="0" applyFont="1" applyFill="1" applyBorder="1" applyAlignment="1" applyProtection="1">
      <alignment horizontal="left" vertical="top" wrapText="1" shrinkToFit="1"/>
    </xf>
    <xf numFmtId="0" fontId="10" fillId="3" borderId="9" xfId="0" applyFont="1" applyFill="1" applyBorder="1" applyAlignment="1" applyProtection="1">
      <alignment horizontal="left" vertical="top" wrapText="1" shrinkToFit="1"/>
    </xf>
    <xf numFmtId="0" fontId="13" fillId="3" borderId="7" xfId="0" applyFont="1" applyFill="1" applyBorder="1" applyAlignment="1">
      <alignment horizontal="left" wrapText="1"/>
    </xf>
    <xf numFmtId="0" fontId="13" fillId="3" borderId="3" xfId="0" applyFont="1" applyFill="1" applyBorder="1" applyAlignment="1">
      <alignment horizontal="left" wrapText="1"/>
    </xf>
    <xf numFmtId="0" fontId="10" fillId="3" borderId="14" xfId="0" applyFont="1" applyFill="1" applyBorder="1" applyAlignment="1" applyProtection="1">
      <alignment horizontal="left" vertical="top" wrapText="1" shrinkToFit="1"/>
    </xf>
    <xf numFmtId="0" fontId="10" fillId="3" borderId="16" xfId="0" applyFont="1" applyFill="1" applyBorder="1" applyAlignment="1" applyProtection="1">
      <alignment horizontal="left" vertical="top" wrapText="1" shrinkToFit="1"/>
    </xf>
    <xf numFmtId="0" fontId="10" fillId="3" borderId="13" xfId="0" applyFont="1" applyFill="1" applyBorder="1" applyAlignment="1" applyProtection="1">
      <alignment horizontal="left" vertical="top" wrapText="1" shrinkToFit="1"/>
    </xf>
    <xf numFmtId="0" fontId="10" fillId="3" borderId="12" xfId="0" applyFont="1" applyFill="1" applyBorder="1" applyAlignment="1" applyProtection="1">
      <alignment horizontal="left" vertical="top" wrapText="1" shrinkToFit="1"/>
    </xf>
    <xf numFmtId="0" fontId="5" fillId="5" borderId="3" xfId="0" applyFont="1" applyFill="1" applyBorder="1" applyAlignment="1" applyProtection="1">
      <alignment vertical="top" wrapText="1" shrinkToFit="1"/>
      <protection locked="0"/>
    </xf>
    <xf numFmtId="0" fontId="20" fillId="0" borderId="1" xfId="0" applyFont="1" applyBorder="1" applyProtection="1"/>
    <xf numFmtId="0" fontId="5" fillId="0" borderId="1" xfId="0" applyFont="1" applyBorder="1" applyAlignment="1" applyProtection="1"/>
    <xf numFmtId="2" fontId="23" fillId="9" borderId="1" xfId="0" applyNumberFormat="1" applyFont="1" applyFill="1" applyBorder="1" applyAlignment="1" applyProtection="1">
      <alignment wrapText="1" shrinkToFit="1"/>
      <protection locked="0"/>
    </xf>
    <xf numFmtId="0" fontId="5" fillId="3" borderId="1" xfId="0" applyFont="1" applyFill="1" applyBorder="1" applyAlignment="1" applyProtection="1">
      <alignment horizontal="left" vertical="top" wrapText="1" shrinkToFit="1"/>
    </xf>
    <xf numFmtId="0" fontId="11" fillId="3" borderId="1" xfId="0" applyFont="1" applyFill="1" applyBorder="1" applyAlignment="1" applyProtection="1">
      <alignment horizontal="left" vertical="top" wrapText="1" shrinkToFit="1"/>
    </xf>
    <xf numFmtId="0" fontId="10" fillId="3" borderId="7" xfId="0" applyFont="1" applyFill="1" applyBorder="1" applyAlignment="1" applyProtection="1">
      <alignment horizontal="left" vertical="center" wrapText="1" shrinkToFit="1"/>
    </xf>
    <xf numFmtId="0" fontId="10" fillId="3" borderId="1" xfId="0" applyFont="1" applyFill="1" applyBorder="1" applyAlignment="1" applyProtection="1">
      <alignment horizontal="center" vertical="center" wrapText="1" shrinkToFit="1"/>
    </xf>
    <xf numFmtId="0" fontId="10" fillId="3" borderId="1" xfId="0" applyFont="1" applyFill="1" applyBorder="1" applyAlignment="1" applyProtection="1">
      <alignment horizontal="center" vertical="center" wrapText="1" shrinkToFit="1"/>
    </xf>
    <xf numFmtId="0" fontId="10" fillId="3" borderId="2" xfId="0" applyFont="1" applyFill="1" applyBorder="1" applyAlignment="1" applyProtection="1">
      <alignment horizontal="left" vertical="center"/>
    </xf>
    <xf numFmtId="4" fontId="11" fillId="2" borderId="0" xfId="0" applyNumberFormat="1" applyFont="1" applyFill="1" applyBorder="1" applyAlignment="1" applyProtection="1">
      <alignment horizontal="right" wrapText="1" shrinkToFit="1"/>
    </xf>
    <xf numFmtId="4" fontId="5" fillId="2" borderId="0" xfId="0" applyNumberFormat="1" applyFont="1" applyFill="1" applyBorder="1" applyAlignment="1" applyProtection="1">
      <alignment horizontal="right" wrapText="1" shrinkToFit="1"/>
    </xf>
    <xf numFmtId="0" fontId="0" fillId="0" borderId="0" xfId="0"/>
    <xf numFmtId="4" fontId="5" fillId="2" borderId="1" xfId="0" applyNumberFormat="1" applyFont="1" applyFill="1" applyBorder="1" applyAlignment="1" applyProtection="1">
      <alignment horizontal="right" wrapText="1" shrinkToFit="1"/>
    </xf>
    <xf numFmtId="4" fontId="5" fillId="9" borderId="1" xfId="0" applyNumberFormat="1" applyFont="1" applyFill="1" applyBorder="1" applyAlignment="1" applyProtection="1">
      <alignment horizontal="right" wrapText="1" shrinkToFit="1"/>
      <protection locked="0"/>
    </xf>
    <xf numFmtId="0" fontId="5" fillId="0" borderId="0" xfId="0" applyFont="1" applyAlignment="1"/>
    <xf numFmtId="0" fontId="24" fillId="0" borderId="0" xfId="0" applyFont="1"/>
    <xf numFmtId="0" fontId="0" fillId="0" borderId="0" xfId="0"/>
    <xf numFmtId="4" fontId="5" fillId="2" borderId="1" xfId="0" applyNumberFormat="1" applyFont="1" applyFill="1" applyBorder="1" applyAlignment="1" applyProtection="1">
      <alignment horizontal="right" wrapText="1" shrinkToFit="1"/>
    </xf>
    <xf numFmtId="4" fontId="5" fillId="9" borderId="1" xfId="0" applyNumberFormat="1" applyFont="1" applyFill="1" applyBorder="1" applyAlignment="1" applyProtection="1">
      <alignment horizontal="right" wrapText="1" shrinkToFit="1"/>
      <protection locked="0"/>
    </xf>
    <xf numFmtId="4" fontId="5" fillId="9" borderId="1" xfId="0" applyNumberFormat="1" applyFont="1" applyFill="1" applyBorder="1" applyAlignment="1" applyProtection="1">
      <alignment horizontal="right"/>
      <protection locked="0"/>
    </xf>
    <xf numFmtId="0" fontId="5" fillId="0" borderId="0" xfId="0" applyFont="1" applyAlignment="1"/>
    <xf numFmtId="0" fontId="26" fillId="3" borderId="2" xfId="0" applyFont="1" applyFill="1" applyBorder="1" applyAlignment="1" applyProtection="1">
      <alignment horizontal="left" vertical="top"/>
    </xf>
    <xf numFmtId="0" fontId="23" fillId="3" borderId="7" xfId="0" applyFont="1" applyFill="1" applyBorder="1" applyAlignment="1" applyProtection="1">
      <alignment horizontal="left" vertical="top" wrapText="1" shrinkToFit="1"/>
    </xf>
    <xf numFmtId="0" fontId="23" fillId="3" borderId="3" xfId="0" applyFont="1" applyFill="1" applyBorder="1" applyAlignment="1" applyProtection="1">
      <alignment horizontal="left" vertical="top" wrapText="1" shrinkToFit="1"/>
    </xf>
    <xf numFmtId="0" fontId="26" fillId="3" borderId="2" xfId="0" applyFont="1" applyFill="1" applyBorder="1" applyAlignment="1" applyProtection="1">
      <alignment horizontal="left" vertical="top" wrapText="1" shrinkToFit="1"/>
    </xf>
    <xf numFmtId="49" fontId="5" fillId="11" borderId="1" xfId="0" applyNumberFormat="1" applyFont="1" applyFill="1" applyBorder="1" applyAlignment="1" applyProtection="1">
      <alignment horizontal="left" vertical="top" wrapText="1" shrinkToFit="1"/>
    </xf>
    <xf numFmtId="0" fontId="0" fillId="0" borderId="0" xfId="0"/>
    <xf numFmtId="0" fontId="26" fillId="3" borderId="1" xfId="0" applyFont="1" applyFill="1" applyBorder="1" applyAlignment="1" applyProtection="1">
      <alignment horizontal="left" vertical="top" wrapText="1" shrinkToFit="1"/>
    </xf>
    <xf numFmtId="0" fontId="23" fillId="3" borderId="4" xfId="0" applyFont="1" applyFill="1" applyBorder="1" applyAlignment="1" applyProtection="1">
      <alignment horizontal="left" vertical="top" wrapText="1" shrinkToFit="1"/>
    </xf>
    <xf numFmtId="0" fontId="0" fillId="0" borderId="0" xfId="0"/>
    <xf numFmtId="0" fontId="0" fillId="0" borderId="0" xfId="0"/>
    <xf numFmtId="0" fontId="26" fillId="3" borderId="3" xfId="0" applyFont="1" applyFill="1" applyBorder="1" applyAlignment="1" applyProtection="1">
      <alignment horizontal="left" vertical="top" wrapText="1" shrinkToFit="1"/>
    </xf>
    <xf numFmtId="0" fontId="23" fillId="3" borderId="5" xfId="0" applyFont="1" applyFill="1" applyBorder="1" applyAlignment="1" applyProtection="1">
      <alignment horizontal="left" vertical="top" wrapText="1" shrinkToFit="1"/>
    </xf>
    <xf numFmtId="0" fontId="1" fillId="0" borderId="0" xfId="0" applyFont="1" applyFill="1" applyBorder="1" applyAlignment="1">
      <alignment shrinkToFit="1"/>
    </xf>
    <xf numFmtId="0" fontId="12" fillId="0" borderId="0" xfId="0" applyFont="1" applyFill="1" applyBorder="1" applyAlignment="1">
      <alignment horizontal="center" shrinkToFit="1"/>
    </xf>
    <xf numFmtId="0" fontId="1" fillId="9" borderId="0" xfId="0" applyFont="1" applyFill="1" applyBorder="1" applyAlignment="1">
      <alignment shrinkToFit="1"/>
    </xf>
    <xf numFmtId="0" fontId="1" fillId="9" borderId="0" xfId="0" applyFont="1" applyFill="1" applyBorder="1" applyAlignment="1">
      <alignment horizontal="right" shrinkToFit="1"/>
    </xf>
    <xf numFmtId="0" fontId="1" fillId="0" borderId="0" xfId="0" applyFont="1" applyAlignment="1">
      <alignment wrapText="1" shrinkToFit="1"/>
    </xf>
    <xf numFmtId="0" fontId="1" fillId="0" borderId="0" xfId="0" applyFont="1" applyAlignment="1" applyProtection="1">
      <alignment shrinkToFit="1"/>
    </xf>
    <xf numFmtId="0" fontId="1" fillId="2" borderId="0" xfId="0" applyFont="1" applyFill="1" applyAlignment="1">
      <alignment shrinkToFit="1"/>
    </xf>
    <xf numFmtId="0" fontId="1" fillId="0" borderId="0" xfId="0" applyFont="1" applyBorder="1" applyAlignment="1">
      <alignment shrinkToFit="1"/>
    </xf>
    <xf numFmtId="0" fontId="24" fillId="9" borderId="0" xfId="0" applyFont="1" applyFill="1" applyBorder="1" applyAlignment="1">
      <alignment shrinkToFit="1"/>
    </xf>
    <xf numFmtId="0" fontId="24" fillId="9" borderId="0" xfId="0" applyFont="1" applyFill="1" applyBorder="1" applyAlignment="1">
      <alignment horizontal="right" shrinkToFit="1"/>
    </xf>
    <xf numFmtId="4" fontId="1" fillId="9" borderId="0" xfId="0" applyNumberFormat="1" applyFont="1" applyFill="1" applyBorder="1" applyAlignment="1" applyProtection="1">
      <alignment horizontal="right" wrapText="1" shrinkToFit="1"/>
    </xf>
    <xf numFmtId="0" fontId="1" fillId="9" borderId="0" xfId="0" applyFont="1" applyFill="1" applyAlignment="1">
      <alignment shrinkToFit="1"/>
    </xf>
    <xf numFmtId="0" fontId="1" fillId="3" borderId="1" xfId="0" applyFont="1" applyFill="1" applyBorder="1" applyAlignment="1">
      <alignment wrapText="1" shrinkToFit="1"/>
    </xf>
    <xf numFmtId="0" fontId="1" fillId="0" borderId="1" xfId="0" applyFont="1" applyBorder="1" applyAlignment="1" applyProtection="1">
      <alignment shrinkToFit="1"/>
    </xf>
    <xf numFmtId="4" fontId="1" fillId="2" borderId="1" xfId="0" applyNumberFormat="1" applyFont="1" applyFill="1" applyBorder="1" applyAlignment="1" applyProtection="1">
      <alignment horizontal="right" wrapText="1" shrinkToFit="1"/>
    </xf>
    <xf numFmtId="4" fontId="1" fillId="2" borderId="0" xfId="0" applyNumberFormat="1" applyFont="1" applyFill="1" applyBorder="1" applyAlignment="1" applyProtection="1">
      <alignment horizontal="right" wrapText="1" shrinkToFit="1"/>
    </xf>
    <xf numFmtId="0" fontId="1" fillId="0" borderId="0" xfId="0" applyFont="1" applyFill="1" applyAlignment="1">
      <alignment shrinkToFit="1"/>
    </xf>
    <xf numFmtId="0" fontId="24" fillId="0" borderId="0" xfId="0" applyFont="1" applyAlignment="1">
      <alignment shrinkToFit="1"/>
    </xf>
    <xf numFmtId="0" fontId="24" fillId="0" borderId="0" xfId="0" applyFont="1" applyAlignment="1">
      <alignment horizontal="right" shrinkToFit="1"/>
    </xf>
    <xf numFmtId="0" fontId="24" fillId="0" borderId="0" xfId="0" applyFont="1" applyAlignment="1">
      <alignment wrapText="1" shrinkToFit="1"/>
    </xf>
    <xf numFmtId="0" fontId="1" fillId="0" borderId="1" xfId="0" applyFont="1" applyBorder="1" applyAlignment="1">
      <alignment shrinkToFit="1"/>
    </xf>
    <xf numFmtId="10" fontId="1" fillId="0" borderId="0" xfId="0" applyNumberFormat="1" applyFont="1" applyFill="1" applyBorder="1" applyAlignment="1" applyProtection="1">
      <alignment horizontal="right" wrapText="1" shrinkToFit="1"/>
    </xf>
    <xf numFmtId="2" fontId="26" fillId="3" borderId="3" xfId="0" applyNumberFormat="1" applyFont="1" applyFill="1" applyBorder="1" applyAlignment="1" applyProtection="1">
      <alignment horizontal="left" vertical="top" wrapText="1" shrinkToFit="1"/>
    </xf>
    <xf numFmtId="0" fontId="26" fillId="3" borderId="1" xfId="0" applyFont="1" applyFill="1" applyBorder="1" applyAlignment="1" applyProtection="1">
      <alignment horizontal="center" vertical="top" wrapText="1" shrinkToFit="1"/>
    </xf>
    <xf numFmtId="0" fontId="26" fillId="3" borderId="1" xfId="0" applyFont="1" applyFill="1" applyBorder="1" applyAlignment="1" applyProtection="1">
      <alignment horizontal="center" vertical="center" wrapText="1" shrinkToFit="1"/>
    </xf>
    <xf numFmtId="0" fontId="0" fillId="0" borderId="0" xfId="0"/>
    <xf numFmtId="0" fontId="10" fillId="3" borderId="17" xfId="8" applyFont="1" applyFill="1" applyBorder="1" applyAlignment="1">
      <alignment horizontal="center" vertical="center" wrapText="1" shrinkToFit="1"/>
    </xf>
    <xf numFmtId="0" fontId="10" fillId="3" borderId="1" xfId="8" applyFont="1" applyFill="1" applyBorder="1" applyAlignment="1">
      <alignment horizontal="center" vertical="center" wrapText="1" shrinkToFit="1"/>
    </xf>
    <xf numFmtId="0" fontId="0" fillId="0" borderId="0" xfId="0"/>
    <xf numFmtId="0" fontId="10" fillId="3" borderId="1" xfId="8" applyFont="1" applyFill="1" applyBorder="1" applyAlignment="1">
      <alignment horizontal="left" vertical="center" wrapText="1" shrinkToFit="1"/>
    </xf>
    <xf numFmtId="0" fontId="10" fillId="3" borderId="7" xfId="8" applyFont="1" applyFill="1" applyBorder="1" applyAlignment="1">
      <alignment horizontal="left" vertical="center" wrapText="1" shrinkToFit="1"/>
    </xf>
    <xf numFmtId="0" fontId="10" fillId="3" borderId="3" xfId="8" applyFont="1" applyFill="1" applyBorder="1" applyAlignment="1">
      <alignment horizontal="left" vertical="center" wrapText="1" shrinkToFit="1"/>
    </xf>
    <xf numFmtId="0" fontId="26" fillId="3" borderId="4" xfId="0" applyFont="1" applyFill="1" applyBorder="1" applyAlignment="1" applyProtection="1">
      <alignment horizontal="center" vertical="top" wrapText="1" shrinkToFit="1"/>
    </xf>
    <xf numFmtId="0" fontId="10" fillId="3" borderId="2" xfId="8" applyFont="1" applyFill="1" applyBorder="1" applyAlignment="1">
      <alignment horizontal="left" vertical="center"/>
    </xf>
    <xf numFmtId="0" fontId="10" fillId="3" borderId="1" xfId="8" applyFont="1" applyFill="1" applyBorder="1" applyAlignment="1">
      <alignment horizontal="center" vertical="center" wrapText="1" shrinkToFit="1"/>
    </xf>
    <xf numFmtId="0" fontId="26" fillId="3" borderId="1" xfId="0" applyFont="1" applyFill="1" applyBorder="1" applyAlignment="1" applyProtection="1">
      <alignment horizontal="center" wrapText="1" shrinkToFit="1"/>
    </xf>
    <xf numFmtId="0" fontId="0" fillId="0" borderId="0" xfId="0"/>
    <xf numFmtId="0" fontId="10" fillId="3" borderId="5" xfId="8" applyFont="1" applyFill="1" applyBorder="1" applyAlignment="1">
      <alignment horizontal="left" vertical="center" wrapText="1" shrinkToFit="1"/>
    </xf>
    <xf numFmtId="0" fontId="0" fillId="0" borderId="0" xfId="0"/>
    <xf numFmtId="0" fontId="3" fillId="0" borderId="0" xfId="2" applyAlignment="1" applyProtection="1"/>
    <xf numFmtId="0" fontId="1" fillId="0" borderId="0" xfId="0" applyFont="1" applyAlignment="1">
      <alignment shrinkToFit="1"/>
    </xf>
    <xf numFmtId="0" fontId="27" fillId="0" borderId="0" xfId="2" applyFont="1" applyAlignment="1" applyProtection="1">
      <alignment shrinkToFit="1"/>
    </xf>
    <xf numFmtId="0" fontId="1" fillId="0" borderId="0" xfId="0" applyFont="1" applyAlignment="1">
      <alignment horizontal="right" shrinkToFit="1"/>
    </xf>
    <xf numFmtId="0" fontId="0" fillId="0" borderId="0" xfId="0" applyAlignment="1">
      <alignment wrapText="1"/>
    </xf>
    <xf numFmtId="0" fontId="11" fillId="3" borderId="1" xfId="8" applyFont="1" applyFill="1" applyBorder="1" applyAlignment="1">
      <alignment horizontal="left" vertical="center" wrapText="1" shrinkToFit="1"/>
    </xf>
    <xf numFmtId="0" fontId="10" fillId="3" borderId="13" xfId="0" applyFont="1" applyFill="1" applyBorder="1" applyAlignment="1" applyProtection="1">
      <alignment horizontal="left" vertical="top" wrapText="1" shrinkToFit="1"/>
    </xf>
    <xf numFmtId="0" fontId="0" fillId="0" borderId="0" xfId="0"/>
    <xf numFmtId="4" fontId="23" fillId="0" borderId="1" xfId="0" applyNumberFormat="1" applyFont="1" applyBorder="1" applyAlignment="1" applyProtection="1">
      <alignment wrapText="1" shrinkToFit="1"/>
      <protection locked="0"/>
    </xf>
    <xf numFmtId="4" fontId="23" fillId="20" borderId="5" xfId="0" applyNumberFormat="1" applyFont="1" applyFill="1" applyBorder="1" applyAlignment="1">
      <alignment wrapText="1" shrinkToFit="1"/>
    </xf>
    <xf numFmtId="4" fontId="23" fillId="20" borderId="1" xfId="0" applyNumberFormat="1" applyFont="1" applyFill="1" applyBorder="1" applyAlignment="1" applyProtection="1">
      <alignment wrapText="1" shrinkToFit="1"/>
    </xf>
    <xf numFmtId="4" fontId="23" fillId="0" borderId="4" xfId="0" applyNumberFormat="1" applyFont="1" applyBorder="1" applyAlignment="1" applyProtection="1">
      <alignment wrapText="1" shrinkToFit="1"/>
      <protection locked="0"/>
    </xf>
    <xf numFmtId="4" fontId="23" fillId="0" borderId="5" xfId="0" applyNumberFormat="1" applyFont="1" applyBorder="1" applyAlignment="1" applyProtection="1">
      <alignment wrapText="1" shrinkToFit="1"/>
      <protection locked="0"/>
    </xf>
    <xf numFmtId="3" fontId="23" fillId="0" borderId="1" xfId="0" applyNumberFormat="1" applyFont="1" applyBorder="1" applyAlignment="1" applyProtection="1">
      <alignment wrapText="1" shrinkToFit="1"/>
      <protection locked="0"/>
    </xf>
    <xf numFmtId="3" fontId="23" fillId="0" borderId="5" xfId="0" applyNumberFormat="1" applyFont="1" applyBorder="1" applyAlignment="1" applyProtection="1">
      <alignment wrapText="1" shrinkToFit="1"/>
      <protection locked="0"/>
    </xf>
    <xf numFmtId="3" fontId="23" fillId="20" borderId="1" xfId="0" applyNumberFormat="1" applyFont="1" applyFill="1" applyBorder="1" applyAlignment="1">
      <alignment horizontal="right" wrapText="1" shrinkToFit="1"/>
    </xf>
    <xf numFmtId="0" fontId="5" fillId="11" borderId="1" xfId="0" applyNumberFormat="1" applyFont="1" applyFill="1" applyBorder="1" applyAlignment="1" applyProtection="1">
      <alignment horizontal="left" vertical="top" wrapText="1" shrinkToFit="1"/>
    </xf>
    <xf numFmtId="0" fontId="2" fillId="14" borderId="0" xfId="0" applyFont="1" applyFill="1" applyAlignment="1">
      <alignment horizontal="center"/>
    </xf>
    <xf numFmtId="0" fontId="3" fillId="0" borderId="0" xfId="2" applyAlignment="1" applyProtection="1">
      <alignment horizontal="left"/>
    </xf>
    <xf numFmtId="0" fontId="4" fillId="3" borderId="11" xfId="0" applyFont="1" applyFill="1" applyBorder="1" applyAlignment="1" applyProtection="1">
      <alignment horizontal="center" vertical="top" wrapText="1" shrinkToFit="1"/>
    </xf>
    <xf numFmtId="0" fontId="4" fillId="3" borderId="12" xfId="0" applyFont="1" applyFill="1" applyBorder="1" applyAlignment="1" applyProtection="1">
      <alignment horizontal="center" vertical="top" wrapText="1" shrinkToFit="1"/>
    </xf>
    <xf numFmtId="0" fontId="4" fillId="3" borderId="2" xfId="0" applyFont="1" applyFill="1" applyBorder="1" applyAlignment="1" applyProtection="1">
      <alignment horizontal="left" vertical="top" wrapText="1" shrinkToFit="1"/>
    </xf>
    <xf numFmtId="0" fontId="4" fillId="3" borderId="7" xfId="0" applyFont="1" applyFill="1" applyBorder="1" applyAlignment="1" applyProtection="1">
      <alignment horizontal="left" vertical="top" wrapText="1" shrinkToFit="1"/>
    </xf>
    <xf numFmtId="0" fontId="4" fillId="3" borderId="7" xfId="0" applyFont="1" applyFill="1" applyBorder="1" applyAlignment="1" applyProtection="1">
      <alignment horizontal="right" vertical="top" wrapText="1" shrinkToFit="1"/>
    </xf>
    <xf numFmtId="0" fontId="4" fillId="3" borderId="3" xfId="0" applyFont="1" applyFill="1" applyBorder="1" applyAlignment="1" applyProtection="1">
      <alignment horizontal="right" vertical="top" wrapText="1" shrinkToFit="1"/>
    </xf>
    <xf numFmtId="0" fontId="4" fillId="3" borderId="1" xfId="0" applyFont="1" applyFill="1" applyBorder="1" applyAlignment="1" applyProtection="1">
      <alignment vertical="center" wrapText="1" shrinkToFit="1"/>
    </xf>
    <xf numFmtId="0" fontId="4" fillId="3" borderId="1" xfId="0" applyFont="1" applyFill="1" applyBorder="1" applyAlignment="1" applyProtection="1">
      <alignment horizontal="center" vertical="top" shrinkToFit="1"/>
    </xf>
    <xf numFmtId="0" fontId="4" fillId="3" borderId="1" xfId="0" applyFont="1" applyFill="1" applyBorder="1" applyAlignment="1" applyProtection="1">
      <alignment horizontal="center" vertical="top" wrapText="1" shrinkToFit="1"/>
    </xf>
    <xf numFmtId="4" fontId="5" fillId="3" borderId="7" xfId="0" applyNumberFormat="1" applyFont="1" applyFill="1" applyBorder="1" applyAlignment="1" applyProtection="1">
      <alignment horizontal="center" wrapText="1" shrinkToFit="1"/>
    </xf>
    <xf numFmtId="4" fontId="5" fillId="3" borderId="3" xfId="0" applyNumberFormat="1" applyFont="1" applyFill="1" applyBorder="1" applyAlignment="1" applyProtection="1">
      <alignment horizontal="center" wrapText="1" shrinkToFit="1"/>
    </xf>
    <xf numFmtId="0" fontId="5" fillId="3" borderId="1" xfId="0" applyFont="1" applyFill="1" applyBorder="1" applyAlignment="1" applyProtection="1">
      <alignment horizontal="left" vertical="top" wrapText="1" shrinkToFit="1"/>
    </xf>
    <xf numFmtId="0" fontId="5" fillId="3" borderId="11" xfId="0" applyFont="1" applyFill="1" applyBorder="1" applyAlignment="1" applyProtection="1">
      <alignment horizontal="left" vertical="top" wrapText="1" shrinkToFit="1"/>
    </xf>
    <xf numFmtId="0" fontId="5" fillId="3" borderId="7" xfId="0" applyFont="1" applyFill="1" applyBorder="1" applyAlignment="1" applyProtection="1">
      <alignment horizontal="left" vertical="top" wrapText="1" shrinkToFit="1"/>
    </xf>
    <xf numFmtId="0" fontId="5" fillId="3" borderId="3" xfId="0" applyFont="1" applyFill="1" applyBorder="1" applyAlignment="1" applyProtection="1">
      <alignment horizontal="left" vertical="top" wrapText="1" shrinkToFit="1"/>
    </xf>
    <xf numFmtId="0" fontId="5" fillId="3" borderId="2" xfId="0" quotePrefix="1" applyFont="1" applyFill="1" applyBorder="1" applyAlignment="1" applyProtection="1">
      <alignment horizontal="left" vertical="top" wrapText="1" shrinkToFit="1"/>
    </xf>
    <xf numFmtId="0" fontId="4" fillId="3" borderId="1" xfId="0" quotePrefix="1" applyFont="1" applyFill="1" applyBorder="1" applyAlignment="1" applyProtection="1">
      <alignment horizontal="left" vertical="top" wrapText="1" shrinkToFit="1"/>
    </xf>
    <xf numFmtId="0" fontId="4" fillId="0" borderId="0" xfId="0" quotePrefix="1" applyFont="1" applyFill="1" applyBorder="1" applyAlignment="1" applyProtection="1">
      <alignment horizontal="center" vertical="top" wrapText="1" shrinkToFit="1"/>
    </xf>
    <xf numFmtId="0" fontId="12" fillId="0" borderId="0" xfId="0" quotePrefix="1" applyFont="1" applyFill="1" applyBorder="1" applyAlignment="1" applyProtection="1">
      <alignment horizontal="center" vertical="top" wrapText="1" shrinkToFit="1"/>
    </xf>
    <xf numFmtId="0" fontId="5" fillId="3" borderId="1" xfId="0" applyFont="1" applyFill="1" applyBorder="1" applyAlignment="1" applyProtection="1">
      <alignment horizontal="center" vertical="top" wrapText="1" shrinkToFit="1"/>
    </xf>
    <xf numFmtId="0" fontId="4" fillId="3" borderId="3" xfId="0" applyFont="1" applyFill="1" applyBorder="1" applyAlignment="1" applyProtection="1">
      <alignment horizontal="left" vertical="top" wrapText="1" shrinkToFit="1"/>
    </xf>
    <xf numFmtId="0" fontId="4" fillId="3" borderId="11" xfId="0" applyFont="1" applyFill="1" applyBorder="1" applyAlignment="1" applyProtection="1">
      <alignment horizontal="left" vertical="top" wrapText="1" shrinkToFit="1"/>
    </xf>
    <xf numFmtId="0" fontId="4" fillId="3" borderId="1" xfId="0" applyFont="1" applyFill="1" applyBorder="1" applyAlignment="1" applyProtection="1">
      <alignment horizontal="left" vertical="top" wrapText="1" shrinkToFit="1"/>
    </xf>
    <xf numFmtId="0" fontId="4" fillId="3" borderId="1" xfId="0" applyFont="1" applyFill="1" applyBorder="1" applyAlignment="1" applyProtection="1">
      <alignment horizontal="right" vertical="top" wrapText="1" shrinkToFit="1"/>
    </xf>
    <xf numFmtId="0" fontId="4" fillId="3" borderId="2" xfId="0" applyFont="1" applyFill="1" applyBorder="1" applyAlignment="1" applyProtection="1">
      <alignment horizontal="center" vertical="top" wrapText="1" shrinkToFit="1"/>
    </xf>
    <xf numFmtId="0" fontId="4" fillId="3" borderId="7" xfId="0" applyFont="1" applyFill="1" applyBorder="1" applyAlignment="1" applyProtection="1">
      <alignment horizontal="center" vertical="top" wrapText="1" shrinkToFit="1"/>
    </xf>
    <xf numFmtId="0" fontId="4" fillId="3" borderId="3" xfId="0" applyFont="1" applyFill="1" applyBorder="1" applyAlignment="1" applyProtection="1">
      <alignment horizontal="center" vertical="top" wrapText="1" shrinkToFit="1"/>
    </xf>
    <xf numFmtId="0" fontId="4" fillId="3" borderId="2" xfId="0" applyFont="1" applyFill="1" applyBorder="1" applyAlignment="1">
      <alignment horizontal="left"/>
    </xf>
    <xf numFmtId="0" fontId="4" fillId="3" borderId="7" xfId="0" applyFont="1" applyFill="1" applyBorder="1" applyAlignment="1">
      <alignment horizontal="left"/>
    </xf>
    <xf numFmtId="0" fontId="4" fillId="3" borderId="7" xfId="0" applyFont="1" applyFill="1" applyBorder="1" applyAlignment="1">
      <alignment horizontal="right"/>
    </xf>
    <xf numFmtId="0" fontId="4" fillId="3" borderId="3" xfId="0" applyFont="1" applyFill="1" applyBorder="1" applyAlignment="1">
      <alignment horizontal="right"/>
    </xf>
    <xf numFmtId="0" fontId="4" fillId="3" borderId="1" xfId="0" applyFont="1" applyFill="1" applyBorder="1" applyAlignment="1" applyProtection="1">
      <alignment horizontal="left" vertical="center" wrapText="1" shrinkToFit="1"/>
    </xf>
    <xf numFmtId="0" fontId="4" fillId="3" borderId="11" xfId="0" applyFont="1" applyFill="1" applyBorder="1" applyAlignment="1" applyProtection="1">
      <alignment horizontal="right" vertical="center" wrapText="1" shrinkToFit="1"/>
    </xf>
    <xf numFmtId="0" fontId="4" fillId="3" borderId="12" xfId="0" applyFont="1" applyFill="1" applyBorder="1" applyAlignment="1" applyProtection="1">
      <alignment horizontal="right" vertical="center" wrapText="1" shrinkToFit="1"/>
    </xf>
    <xf numFmtId="0" fontId="4" fillId="3" borderId="13" xfId="0" applyFont="1" applyFill="1" applyBorder="1" applyAlignment="1" applyProtection="1">
      <alignment horizontal="center" vertical="top" wrapText="1" shrinkToFit="1"/>
    </xf>
    <xf numFmtId="0" fontId="4" fillId="3" borderId="5" xfId="0" applyFont="1" applyFill="1" applyBorder="1" applyAlignment="1" applyProtection="1">
      <alignment horizontal="left" vertical="center" wrapText="1" shrinkToFit="1"/>
    </xf>
    <xf numFmtId="0" fontId="4" fillId="3" borderId="10" xfId="0" applyFont="1" applyFill="1" applyBorder="1" applyAlignment="1" applyProtection="1">
      <alignment horizontal="left" vertical="center" wrapText="1" shrinkToFit="1"/>
    </xf>
    <xf numFmtId="0" fontId="4" fillId="3" borderId="4" xfId="0" applyFont="1" applyFill="1" applyBorder="1" applyAlignment="1" applyProtection="1">
      <alignment horizontal="left" vertical="center" wrapText="1" shrinkToFi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11" fillId="3" borderId="1" xfId="0" applyFont="1" applyFill="1" applyBorder="1" applyAlignment="1" applyProtection="1">
      <alignment horizontal="left" vertical="top" wrapText="1" shrinkToFit="1"/>
    </xf>
    <xf numFmtId="0" fontId="5" fillId="3" borderId="1" xfId="0" applyFont="1" applyFill="1" applyBorder="1" applyAlignment="1" applyProtection="1">
      <alignment vertical="top" wrapText="1" shrinkToFit="1"/>
    </xf>
    <xf numFmtId="0" fontId="11" fillId="3" borderId="1" xfId="0" applyFont="1" applyFill="1" applyBorder="1" applyAlignment="1" applyProtection="1">
      <alignment vertical="top" wrapText="1" shrinkToFit="1"/>
    </xf>
    <xf numFmtId="0" fontId="13" fillId="3" borderId="1" xfId="0" applyFont="1" applyFill="1" applyBorder="1" applyAlignment="1">
      <alignment horizontal="left" wrapText="1"/>
    </xf>
    <xf numFmtId="0" fontId="5" fillId="5" borderId="2" xfId="0" applyFont="1" applyFill="1" applyBorder="1" applyAlignment="1" applyProtection="1">
      <alignment horizontal="left" vertical="top" wrapText="1" shrinkToFit="1"/>
      <protection locked="0"/>
    </xf>
    <xf numFmtId="0" fontId="5" fillId="5" borderId="3" xfId="0" applyFont="1" applyFill="1" applyBorder="1" applyAlignment="1" applyProtection="1">
      <alignment horizontal="left" vertical="top" wrapText="1" shrinkToFit="1"/>
      <protection locked="0"/>
    </xf>
    <xf numFmtId="0" fontId="4" fillId="3" borderId="7" xfId="0" applyFont="1" applyFill="1" applyBorder="1" applyAlignment="1" applyProtection="1">
      <alignment horizontal="right" wrapText="1" shrinkToFit="1"/>
    </xf>
    <xf numFmtId="0" fontId="4" fillId="3" borderId="3" xfId="0" applyFont="1" applyFill="1" applyBorder="1" applyAlignment="1" applyProtection="1">
      <alignment horizontal="right" wrapText="1" shrinkToFit="1"/>
    </xf>
    <xf numFmtId="0" fontId="4" fillId="3" borderId="5" xfId="0" applyFont="1" applyFill="1" applyBorder="1" applyAlignment="1" applyProtection="1">
      <alignment horizontal="center" vertical="center" wrapText="1" shrinkToFit="1"/>
    </xf>
    <xf numFmtId="0" fontId="4" fillId="3" borderId="11" xfId="0" applyFont="1" applyFill="1" applyBorder="1" applyAlignment="1" applyProtection="1">
      <alignment horizontal="center" vertical="center" wrapText="1" shrinkToFit="1"/>
    </xf>
    <xf numFmtId="0" fontId="4" fillId="3" borderId="4" xfId="0" applyFont="1" applyFill="1" applyBorder="1" applyAlignment="1" applyProtection="1">
      <alignment horizontal="center" vertical="top" wrapText="1" shrinkToFit="1"/>
    </xf>
    <xf numFmtId="0" fontId="4" fillId="0" borderId="0" xfId="0" applyFont="1" applyFill="1" applyBorder="1" applyAlignment="1" applyProtection="1">
      <alignment horizontal="center" vertical="top" wrapText="1" shrinkToFit="1"/>
    </xf>
    <xf numFmtId="0" fontId="10" fillId="3" borderId="2" xfId="0" applyFont="1" applyFill="1" applyBorder="1" applyAlignment="1" applyProtection="1">
      <alignment horizontal="left" vertical="center" shrinkToFit="1"/>
    </xf>
    <xf numFmtId="0" fontId="10" fillId="3" borderId="7" xfId="0" applyFont="1" applyFill="1" applyBorder="1" applyAlignment="1" applyProtection="1">
      <alignment horizontal="left" vertical="center" shrinkToFit="1"/>
    </xf>
    <xf numFmtId="0" fontId="10" fillId="3" borderId="3" xfId="0" applyFont="1" applyFill="1" applyBorder="1" applyAlignment="1" applyProtection="1">
      <alignment horizontal="left" vertical="center" shrinkToFit="1"/>
    </xf>
    <xf numFmtId="0" fontId="10" fillId="3" borderId="1" xfId="0" applyFont="1" applyFill="1" applyBorder="1" applyAlignment="1" applyProtection="1">
      <alignment horizontal="left" vertical="center" wrapText="1" shrinkToFit="1"/>
    </xf>
    <xf numFmtId="0" fontId="4" fillId="3" borderId="4" xfId="0" applyFont="1" applyFill="1" applyBorder="1" applyAlignment="1" applyProtection="1">
      <alignment horizontal="center" vertical="center" wrapText="1" shrinkToFit="1"/>
    </xf>
    <xf numFmtId="0" fontId="10" fillId="3" borderId="1" xfId="0" applyFont="1" applyFill="1" applyBorder="1" applyAlignment="1" applyProtection="1">
      <alignment horizontal="left" vertical="top" shrinkToFit="1"/>
    </xf>
    <xf numFmtId="0" fontId="10" fillId="3" borderId="1" xfId="0" applyNumberFormat="1" applyFont="1" applyFill="1" applyBorder="1" applyAlignment="1">
      <alignment horizontal="left" vertical="center" wrapText="1"/>
    </xf>
    <xf numFmtId="0" fontId="10" fillId="3" borderId="1" xfId="0" applyFont="1" applyFill="1" applyBorder="1" applyAlignment="1" applyProtection="1">
      <alignment horizontal="left" vertical="top" wrapText="1" shrinkToFit="1"/>
    </xf>
    <xf numFmtId="0" fontId="4" fillId="3" borderId="2" xfId="0" applyFont="1" applyFill="1" applyBorder="1" applyAlignment="1" applyProtection="1">
      <alignment horizontal="center" vertical="center" wrapText="1" shrinkToFit="1"/>
    </xf>
    <xf numFmtId="0" fontId="4" fillId="3" borderId="3" xfId="0" applyFont="1" applyFill="1" applyBorder="1" applyAlignment="1" applyProtection="1">
      <alignment horizontal="center" vertical="center" wrapText="1" shrinkToFit="1"/>
    </xf>
    <xf numFmtId="0" fontId="10" fillId="3" borderId="2" xfId="0" applyFont="1" applyFill="1" applyBorder="1" applyAlignment="1">
      <alignment horizontal="left" vertical="center"/>
    </xf>
    <xf numFmtId="0" fontId="10" fillId="3" borderId="7" xfId="0" applyFont="1" applyFill="1" applyBorder="1" applyAlignment="1">
      <alignment horizontal="left" vertical="center"/>
    </xf>
    <xf numFmtId="0" fontId="10" fillId="3" borderId="3" xfId="0" applyFont="1" applyFill="1" applyBorder="1" applyAlignment="1">
      <alignment horizontal="left" vertical="center"/>
    </xf>
    <xf numFmtId="0" fontId="4" fillId="3" borderId="1" xfId="0" applyFont="1" applyFill="1" applyBorder="1" applyAlignment="1">
      <alignment horizontal="left" wrapText="1"/>
    </xf>
    <xf numFmtId="0" fontId="15" fillId="3" borderId="2" xfId="0" applyFont="1" applyFill="1" applyBorder="1" applyAlignment="1" applyProtection="1">
      <alignment horizontal="left" vertical="top" wrapText="1" shrinkToFit="1"/>
    </xf>
    <xf numFmtId="0" fontId="15" fillId="3" borderId="7" xfId="0" applyFont="1" applyFill="1" applyBorder="1" applyAlignment="1" applyProtection="1">
      <alignment horizontal="left" vertical="top" wrapText="1" shrinkToFit="1"/>
    </xf>
    <xf numFmtId="0" fontId="15" fillId="3" borderId="9" xfId="0" applyFont="1" applyFill="1" applyBorder="1" applyAlignment="1" applyProtection="1">
      <alignment horizontal="right" vertical="top" wrapText="1" shrinkToFit="1"/>
    </xf>
    <xf numFmtId="0" fontId="15" fillId="3" borderId="14" xfId="0" applyFont="1" applyFill="1" applyBorder="1" applyAlignment="1" applyProtection="1">
      <alignment horizontal="right" vertical="top" wrapText="1" shrinkToFit="1"/>
    </xf>
    <xf numFmtId="0" fontId="4" fillId="3" borderId="6" xfId="0" applyFont="1" applyFill="1" applyBorder="1" applyAlignment="1" applyProtection="1">
      <alignment horizontal="left" vertical="top" wrapText="1" shrinkToFit="1"/>
    </xf>
    <xf numFmtId="0" fontId="4" fillId="3" borderId="9" xfId="0" applyFont="1" applyFill="1" applyBorder="1" applyAlignment="1" applyProtection="1">
      <alignment horizontal="left" vertical="top" wrapText="1" shrinkToFit="1"/>
    </xf>
    <xf numFmtId="0" fontId="4" fillId="3" borderId="14" xfId="0" applyFont="1" applyFill="1" applyBorder="1" applyAlignment="1" applyProtection="1">
      <alignment horizontal="left" vertical="top" wrapText="1" shrinkToFit="1"/>
    </xf>
    <xf numFmtId="0" fontId="4" fillId="3" borderId="1" xfId="0" applyFont="1" applyFill="1" applyBorder="1" applyAlignment="1">
      <alignment horizontal="left"/>
    </xf>
    <xf numFmtId="0" fontId="4" fillId="3" borderId="1" xfId="0" applyFont="1" applyFill="1" applyBorder="1" applyAlignment="1">
      <alignment horizontal="left" vertical="center" wrapText="1"/>
    </xf>
    <xf numFmtId="0" fontId="15" fillId="3" borderId="3" xfId="0" applyFont="1" applyFill="1" applyBorder="1" applyAlignment="1" applyProtection="1">
      <alignment horizontal="left" vertical="top" wrapText="1" shrinkToFit="1"/>
    </xf>
    <xf numFmtId="0" fontId="15" fillId="3" borderId="7" xfId="0" applyFont="1" applyFill="1" applyBorder="1" applyAlignment="1" applyProtection="1">
      <alignment horizontal="right" wrapText="1" shrinkToFit="1"/>
    </xf>
    <xf numFmtId="0" fontId="15" fillId="3" borderId="3" xfId="0" applyFont="1" applyFill="1" applyBorder="1" applyAlignment="1" applyProtection="1">
      <alignment horizontal="right" wrapText="1" shrinkToFit="1"/>
    </xf>
    <xf numFmtId="0" fontId="4" fillId="3" borderId="13" xfId="0" applyFont="1" applyFill="1" applyBorder="1" applyAlignment="1" applyProtection="1">
      <alignment horizontal="center" vertical="center" wrapText="1" shrinkToFit="1"/>
    </xf>
    <xf numFmtId="0" fontId="4" fillId="3" borderId="12" xfId="0" applyFont="1" applyFill="1" applyBorder="1" applyAlignment="1" applyProtection="1">
      <alignment horizontal="center" vertical="center" wrapText="1" shrinkToFit="1"/>
    </xf>
    <xf numFmtId="0" fontId="4" fillId="3" borderId="10" xfId="0" applyFont="1" applyFill="1" applyBorder="1" applyAlignment="1" applyProtection="1">
      <alignment horizontal="center" vertical="center" wrapText="1" shrinkToFit="1"/>
    </xf>
    <xf numFmtId="0" fontId="4" fillId="3" borderId="5" xfId="0" applyFont="1" applyFill="1" applyBorder="1" applyAlignment="1" applyProtection="1">
      <alignment horizontal="left" vertical="top" wrapText="1" shrinkToFit="1"/>
    </xf>
    <xf numFmtId="0" fontId="4" fillId="3" borderId="10" xfId="0" applyFont="1" applyFill="1" applyBorder="1" applyAlignment="1" applyProtection="1">
      <alignment horizontal="left" vertical="top" wrapText="1" shrinkToFit="1"/>
    </xf>
    <xf numFmtId="0" fontId="4" fillId="3" borderId="4" xfId="0" applyFont="1" applyFill="1" applyBorder="1" applyAlignment="1" applyProtection="1">
      <alignment horizontal="left" vertical="top" wrapText="1" shrinkToFit="1"/>
    </xf>
    <xf numFmtId="0" fontId="11" fillId="3" borderId="2" xfId="0" applyFont="1" applyFill="1" applyBorder="1" applyAlignment="1" applyProtection="1">
      <alignment horizontal="left" vertical="top" wrapText="1" shrinkToFit="1"/>
    </xf>
    <xf numFmtId="0" fontId="11" fillId="3" borderId="3" xfId="0" applyFont="1" applyFill="1" applyBorder="1" applyAlignment="1" applyProtection="1">
      <alignment horizontal="left" vertical="top" wrapText="1" shrinkToFit="1"/>
    </xf>
    <xf numFmtId="0" fontId="5" fillId="3" borderId="2" xfId="0" applyFont="1" applyFill="1" applyBorder="1" applyAlignment="1" applyProtection="1">
      <alignment horizontal="left" vertical="top" wrapText="1" shrinkToFit="1"/>
    </xf>
    <xf numFmtId="0" fontId="4" fillId="3" borderId="1" xfId="0" applyFont="1" applyFill="1" applyBorder="1" applyAlignment="1">
      <alignment horizontal="left" vertical="top" wrapText="1"/>
    </xf>
    <xf numFmtId="0" fontId="4" fillId="3" borderId="1" xfId="0" applyFont="1" applyFill="1" applyBorder="1" applyAlignment="1" applyProtection="1">
      <alignment vertical="top" wrapText="1" shrinkToFit="1"/>
    </xf>
    <xf numFmtId="0" fontId="15" fillId="3" borderId="7" xfId="0" applyFont="1" applyFill="1" applyBorder="1" applyAlignment="1" applyProtection="1">
      <alignment horizontal="right" vertical="top" wrapText="1" shrinkToFit="1"/>
    </xf>
    <xf numFmtId="0" fontId="15" fillId="3" borderId="3" xfId="0" applyFont="1" applyFill="1" applyBorder="1" applyAlignment="1" applyProtection="1">
      <alignment horizontal="right" vertical="top" wrapText="1" shrinkToFit="1"/>
    </xf>
    <xf numFmtId="0" fontId="4" fillId="3" borderId="7" xfId="0" applyFont="1" applyFill="1" applyBorder="1" applyAlignment="1" applyProtection="1">
      <alignment horizontal="center" vertical="center" wrapText="1" shrinkToFit="1"/>
    </xf>
    <xf numFmtId="0" fontId="4" fillId="3" borderId="1" xfId="0" applyFont="1" applyFill="1" applyBorder="1" applyAlignment="1" applyProtection="1">
      <alignment horizontal="center" vertical="center" wrapText="1" shrinkToFit="1"/>
    </xf>
    <xf numFmtId="4" fontId="10" fillId="3" borderId="1" xfId="0" applyNumberFormat="1" applyFont="1" applyFill="1" applyBorder="1" applyAlignment="1" applyProtection="1">
      <alignment horizontal="left" wrapText="1" shrinkToFit="1"/>
    </xf>
    <xf numFmtId="0" fontId="4" fillId="3" borderId="2" xfId="0" applyFont="1" applyFill="1" applyBorder="1" applyAlignment="1" applyProtection="1">
      <alignment horizontal="left" wrapText="1" shrinkToFit="1"/>
    </xf>
    <xf numFmtId="0" fontId="4" fillId="3" borderId="7" xfId="0" applyFont="1" applyFill="1" applyBorder="1" applyAlignment="1" applyProtection="1">
      <alignment horizontal="left" wrapText="1" shrinkToFit="1"/>
    </xf>
    <xf numFmtId="0" fontId="4" fillId="3" borderId="3" xfId="0" applyFont="1" applyFill="1" applyBorder="1" applyAlignment="1" applyProtection="1">
      <alignment horizontal="left" wrapText="1" shrinkToFit="1"/>
    </xf>
    <xf numFmtId="0" fontId="10" fillId="3" borderId="1" xfId="0" applyFont="1" applyFill="1" applyBorder="1" applyAlignment="1" applyProtection="1">
      <alignment horizontal="center" vertical="top" wrapText="1" shrinkToFit="1"/>
    </xf>
    <xf numFmtId="0" fontId="4" fillId="3" borderId="5" xfId="0" applyFont="1" applyFill="1" applyBorder="1" applyAlignment="1" applyProtection="1">
      <alignment horizontal="center" vertical="top" wrapText="1" shrinkToFit="1"/>
    </xf>
    <xf numFmtId="0" fontId="4" fillId="3" borderId="10" xfId="0" applyFont="1" applyFill="1" applyBorder="1" applyAlignment="1" applyProtection="1">
      <alignment horizontal="center" vertical="top" wrapText="1" shrinkToFit="1"/>
    </xf>
    <xf numFmtId="0" fontId="10" fillId="3" borderId="1" xfId="0" applyFont="1" applyFill="1" applyBorder="1" applyAlignment="1">
      <alignment horizontal="left"/>
    </xf>
    <xf numFmtId="0" fontId="10" fillId="3" borderId="2" xfId="0" applyFont="1" applyFill="1" applyBorder="1" applyAlignment="1">
      <alignment horizontal="right"/>
    </xf>
    <xf numFmtId="0" fontId="10" fillId="3" borderId="7" xfId="0" applyFont="1" applyFill="1" applyBorder="1" applyAlignment="1">
      <alignment horizontal="right"/>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10" fillId="3" borderId="2" xfId="0" applyFont="1" applyFill="1" applyBorder="1" applyAlignment="1" applyProtection="1">
      <alignment horizontal="left" vertical="center" wrapText="1" shrinkToFit="1"/>
    </xf>
    <xf numFmtId="0" fontId="10" fillId="3" borderId="7" xfId="0" applyFont="1" applyFill="1" applyBorder="1" applyAlignment="1" applyProtection="1">
      <alignment horizontal="left" vertical="center" wrapText="1" shrinkToFit="1"/>
    </xf>
    <xf numFmtId="0" fontId="11" fillId="3" borderId="1" xfId="0" applyFont="1" applyFill="1" applyBorder="1" applyAlignment="1" applyProtection="1">
      <alignment horizontal="left" vertical="center" wrapText="1" shrinkToFit="1"/>
    </xf>
    <xf numFmtId="0" fontId="13" fillId="3" borderId="2" xfId="0" applyFont="1" applyFill="1" applyBorder="1" applyAlignment="1">
      <alignment horizontal="left" wrapText="1"/>
    </xf>
    <xf numFmtId="0" fontId="13" fillId="3" borderId="7" xfId="0" applyFont="1" applyFill="1" applyBorder="1" applyAlignment="1">
      <alignment horizontal="left" wrapText="1"/>
    </xf>
    <xf numFmtId="0" fontId="10" fillId="3" borderId="6" xfId="0" applyFont="1" applyFill="1" applyBorder="1" applyAlignment="1" applyProtection="1">
      <alignment horizontal="left" vertical="top" wrapText="1" shrinkToFit="1"/>
    </xf>
    <xf numFmtId="0" fontId="10" fillId="3" borderId="9" xfId="0" applyFont="1" applyFill="1" applyBorder="1" applyAlignment="1" applyProtection="1">
      <alignment horizontal="left" vertical="top" wrapText="1" shrinkToFit="1"/>
    </xf>
    <xf numFmtId="0" fontId="10" fillId="3" borderId="2" xfId="0" applyFont="1" applyFill="1" applyBorder="1" applyAlignment="1" applyProtection="1">
      <alignment horizontal="left" vertical="top" wrapText="1" shrinkToFit="1"/>
    </xf>
    <xf numFmtId="0" fontId="10" fillId="3" borderId="7" xfId="0" applyFont="1" applyFill="1" applyBorder="1" applyAlignment="1" applyProtection="1">
      <alignment horizontal="left" vertical="top" wrapText="1" shrinkToFit="1"/>
    </xf>
    <xf numFmtId="0" fontId="15" fillId="3" borderId="1" xfId="0" applyFont="1" applyFill="1" applyBorder="1" applyAlignment="1" applyProtection="1">
      <alignment horizontal="right" vertical="top" wrapText="1" shrinkToFit="1"/>
    </xf>
    <xf numFmtId="0" fontId="10" fillId="3" borderId="11" xfId="0" applyFont="1" applyFill="1" applyBorder="1" applyAlignment="1" applyProtection="1">
      <alignment horizontal="left" vertical="top" wrapText="1" shrinkToFit="1"/>
    </xf>
    <xf numFmtId="0" fontId="10" fillId="3" borderId="13" xfId="0" applyFont="1" applyFill="1" applyBorder="1" applyAlignment="1" applyProtection="1">
      <alignment horizontal="left" vertical="top" wrapText="1" shrinkToFit="1"/>
    </xf>
    <xf numFmtId="0" fontId="10" fillId="3" borderId="15" xfId="0" applyFont="1" applyFill="1" applyBorder="1" applyAlignment="1" applyProtection="1">
      <alignment horizontal="left" vertical="top" wrapText="1" shrinkToFit="1"/>
    </xf>
    <xf numFmtId="0" fontId="10" fillId="3" borderId="0" xfId="0" applyFont="1" applyFill="1" applyBorder="1" applyAlignment="1" applyProtection="1">
      <alignment horizontal="left" vertical="top" wrapText="1" shrinkToFit="1"/>
    </xf>
    <xf numFmtId="0" fontId="10" fillId="3" borderId="1" xfId="0" applyFont="1" applyFill="1" applyBorder="1" applyAlignment="1" applyProtection="1">
      <alignment horizontal="center" vertical="center" wrapText="1" shrinkToFit="1"/>
    </xf>
    <xf numFmtId="0" fontId="10" fillId="3" borderId="3" xfId="0" applyFont="1" applyFill="1" applyBorder="1" applyAlignment="1" applyProtection="1">
      <alignment horizontal="left" vertical="top" wrapText="1" shrinkToFit="1"/>
    </xf>
    <xf numFmtId="0" fontId="10" fillId="3" borderId="1" xfId="0" applyFont="1" applyFill="1" applyBorder="1" applyAlignment="1" applyProtection="1">
      <alignment horizontal="left" vertical="center" shrinkToFit="1"/>
    </xf>
    <xf numFmtId="0" fontId="10" fillId="3" borderId="2" xfId="0" applyFont="1" applyFill="1" applyBorder="1" applyAlignment="1">
      <alignment horizontal="left"/>
    </xf>
    <xf numFmtId="0" fontId="10" fillId="3" borderId="7" xfId="0" applyFont="1" applyFill="1" applyBorder="1" applyAlignment="1">
      <alignment horizontal="left"/>
    </xf>
    <xf numFmtId="0" fontId="10" fillId="3" borderId="3" xfId="0" applyFont="1" applyFill="1" applyBorder="1" applyAlignment="1">
      <alignment horizontal="left"/>
    </xf>
    <xf numFmtId="0" fontId="10" fillId="3" borderId="2" xfId="0" applyFont="1" applyFill="1" applyBorder="1" applyAlignment="1" applyProtection="1">
      <alignment vertical="top" shrinkToFit="1"/>
    </xf>
    <xf numFmtId="0" fontId="10" fillId="3" borderId="7" xfId="0" applyFont="1" applyFill="1" applyBorder="1" applyAlignment="1" applyProtection="1">
      <alignment vertical="top" shrinkToFit="1"/>
    </xf>
    <xf numFmtId="0" fontId="10" fillId="3" borderId="3" xfId="0" applyFont="1" applyFill="1" applyBorder="1" applyAlignment="1" applyProtection="1">
      <alignment vertical="top" shrinkToFit="1"/>
    </xf>
    <xf numFmtId="0" fontId="4" fillId="3" borderId="2" xfId="0" applyFont="1" applyFill="1" applyBorder="1" applyAlignment="1" applyProtection="1">
      <alignment horizontal="left" vertical="center" wrapText="1" shrinkToFit="1"/>
    </xf>
    <xf numFmtId="0" fontId="4" fillId="3" borderId="7" xfId="0" applyFont="1" applyFill="1" applyBorder="1" applyAlignment="1" applyProtection="1">
      <alignment horizontal="left" vertical="center" wrapText="1" shrinkToFit="1"/>
    </xf>
    <xf numFmtId="0" fontId="13" fillId="3" borderId="1" xfId="0" applyFont="1" applyFill="1" applyBorder="1" applyAlignment="1"/>
    <xf numFmtId="0" fontId="5" fillId="5" borderId="1" xfId="0" applyFont="1" applyFill="1" applyBorder="1" applyAlignment="1" applyProtection="1">
      <alignment horizontal="center" vertical="center" wrapText="1" shrinkToFit="1"/>
    </xf>
    <xf numFmtId="0" fontId="5" fillId="3" borderId="5" xfId="0" applyFont="1" applyFill="1" applyBorder="1" applyAlignment="1" applyProtection="1">
      <alignment horizontal="center" vertical="top" wrapText="1" shrinkToFit="1"/>
    </xf>
    <xf numFmtId="0" fontId="5" fillId="3" borderId="10" xfId="0" applyFont="1" applyFill="1" applyBorder="1" applyAlignment="1" applyProtection="1">
      <alignment horizontal="center" vertical="top" wrapText="1" shrinkToFit="1"/>
    </xf>
    <xf numFmtId="0" fontId="10" fillId="3" borderId="1" xfId="0" applyFont="1" applyFill="1" applyBorder="1" applyAlignment="1">
      <alignment horizontal="left" shrinkToFit="1"/>
    </xf>
    <xf numFmtId="0" fontId="10" fillId="3" borderId="2" xfId="8" applyFont="1" applyFill="1" applyBorder="1" applyAlignment="1">
      <alignment horizontal="center" vertical="center" wrapText="1" shrinkToFit="1"/>
    </xf>
    <xf numFmtId="0" fontId="10" fillId="3" borderId="7" xfId="8" applyFont="1" applyFill="1" applyBorder="1" applyAlignment="1">
      <alignment horizontal="center" vertical="center" wrapText="1" shrinkToFit="1"/>
    </xf>
    <xf numFmtId="0" fontId="10" fillId="3" borderId="3" xfId="8" applyFont="1" applyFill="1" applyBorder="1" applyAlignment="1">
      <alignment horizontal="center" vertical="center" wrapText="1" shrinkToFit="1"/>
    </xf>
    <xf numFmtId="0" fontId="21" fillId="21" borderId="11" xfId="0" applyFont="1" applyFill="1" applyBorder="1" applyAlignment="1">
      <alignment horizontal="center"/>
    </xf>
    <xf numFmtId="0" fontId="21" fillId="21" borderId="13" xfId="0" applyFont="1" applyFill="1" applyBorder="1" applyAlignment="1">
      <alignment horizontal="center"/>
    </xf>
    <xf numFmtId="0" fontId="21" fillId="21" borderId="12" xfId="0" applyFont="1" applyFill="1" applyBorder="1" applyAlignment="1">
      <alignment horizontal="center"/>
    </xf>
    <xf numFmtId="0" fontId="21" fillId="21" borderId="18" xfId="0" applyFont="1" applyFill="1" applyBorder="1" applyAlignment="1">
      <alignment horizontal="center"/>
    </xf>
    <xf numFmtId="0" fontId="26" fillId="3" borderId="2" xfId="0" applyFont="1" applyFill="1" applyBorder="1" applyAlignment="1" applyProtection="1">
      <alignment vertical="top" wrapText="1"/>
    </xf>
    <xf numFmtId="0" fontId="26" fillId="3" borderId="7" xfId="0" applyFont="1" applyFill="1" applyBorder="1" applyAlignment="1" applyProtection="1">
      <alignment vertical="top" wrapText="1"/>
    </xf>
    <xf numFmtId="0" fontId="26" fillId="3" borderId="3" xfId="0" applyFont="1" applyFill="1" applyBorder="1" applyAlignment="1" applyProtection="1">
      <alignment vertical="top" wrapText="1"/>
    </xf>
    <xf numFmtId="0" fontId="18" fillId="16" borderId="0" xfId="0" applyFont="1" applyFill="1" applyAlignment="1">
      <alignment horizontal="center" vertical="center"/>
    </xf>
  </cellXfs>
  <cellStyles count="11">
    <cellStyle name="Comma 2" xfId="1"/>
    <cellStyle name="Hyperlink" xfId="2" builtinId="8"/>
    <cellStyle name="Hyperlink 2" xfId="3"/>
    <cellStyle name="Normal" xfId="0" builtinId="0"/>
    <cellStyle name="Normal 2" xfId="4"/>
    <cellStyle name="Normal 2 2" xfId="5"/>
    <cellStyle name="Normal 2 3 2" xfId="8"/>
    <cellStyle name="Normal 2_Derivatives-Dom" xfId="6"/>
    <cellStyle name="Normal 3" xfId="7"/>
    <cellStyle name="Normal 4" xfId="9"/>
    <cellStyle name="Normal 5" xfId="1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BI%20Phase%20-2\OSMOS\Set1\RAQ\iFile\bin\Debug\bin\Debug\bin\Debug\bin\Debug\bin\Debug\bin\Debug\bin\Debug\bin\Debug\bin\Debug\bin\Debug\bin\Debug\bin\Debug\bin\Debug\bin\Debug\Form%20RAQ%20Template_Blan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StartUp"/>
      <sheetName val="Data"/>
      <sheetName val="+FootnoteTexts"/>
      <sheetName val="+Elements"/>
      <sheetName val="Navigation"/>
      <sheetName val="StartUpDataSheet"/>
      <sheetName val="General Information"/>
      <sheetName val="Sec-1Portfolio Analysis"/>
      <sheetName val="Sec-2-PartA"/>
      <sheetName val="Section-2-PartB"/>
      <sheetName val="Sec-3-RestAdv"/>
      <sheetName val="Sec-4ChgInAQ-RecOfNPAs"/>
      <sheetName val="Sec-5-TopImpCredits"/>
      <sheetName val="Sec-6-InvestQlty"/>
      <sheetName val="Sec-6-Non-SLR"/>
      <sheetName val="Sec-7-ExportCredit"/>
      <sheetName val="Sec-8-SectoralCredit"/>
      <sheetName val="Sec-8ndustryBreakup"/>
      <sheetName val="Sec-9-SensitiveSector"/>
      <sheetName val="Sec-10-MFIsSHGsetc"/>
      <sheetName val="Sec-11-CountryRisk"/>
      <sheetName val="+Line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in-rbi-rep.xsd#in-rbi-rep_LoansAdvancesOutstanding@http://www.xbrl.org/2003/role/periodStartLabel" TargetMode="External"/><Relationship Id="rId1" Type="http://schemas.openxmlformats.org/officeDocument/2006/relationships/hyperlink" Target="mailto:in-rbi-rep.xsd#in-rbi-rep_LoansAdvancesOutstanding@http://www.xbrl.org/2003/role/periodEndLabel"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xe.com/euro.ht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in-rbi-rep.xsd#in-rbi-rep_StandardAdvances@http://www.xbrl.org/2003/role/periodStartLabel" TargetMode="External"/><Relationship Id="rId1" Type="http://schemas.openxmlformats.org/officeDocument/2006/relationships/hyperlink" Target="mailto:in-rbi-rep.xsd#in-rbi-rep_GrossNPAs@http://www.xbrl.org/2003/role/periodEndLabel"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hyperlink" Target="mailto:in-rbi-rep.xsd#in-rbi-rep_StandardAdvances@http://www.xbrl.org/2003/role/periodStartLabel" TargetMode="External"/><Relationship Id="rId7" Type="http://schemas.openxmlformats.org/officeDocument/2006/relationships/comments" Target="../comments11.xml"/><Relationship Id="rId2" Type="http://schemas.openxmlformats.org/officeDocument/2006/relationships/hyperlink" Target="mailto:in-rbi-rep.xsd#in-rbi-rep_StandardAdvances@http://www.xbrl.org/2003/role/periodStartLabel" TargetMode="External"/><Relationship Id="rId1" Type="http://schemas.openxmlformats.org/officeDocument/2006/relationships/hyperlink" Target="mailto:in-rbi-rep.xsd#in-rbi-rep_StandardAdvances@http://www.xbrl.org/2003/role/periodStartLabel" TargetMode="External"/><Relationship Id="rId6" Type="http://schemas.openxmlformats.org/officeDocument/2006/relationships/vmlDrawing" Target="../drawings/vmlDrawing11.vml"/><Relationship Id="rId5" Type="http://schemas.openxmlformats.org/officeDocument/2006/relationships/printerSettings" Target="../printerSettings/printerSettings14.bin"/><Relationship Id="rId4" Type="http://schemas.openxmlformats.org/officeDocument/2006/relationships/hyperlink" Target="mailto:in-rbi-rep.xsd#in-rbi-rep_StandardAdvances@http://www.xbrl.org/2003/role/periodStartLabe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mailto:in-rbi-rep.xsd#in-rbi-rep_StandardAdvances@http://www.xbrl.org/2003/role/periodStartLabel" TargetMode="External"/><Relationship Id="rId7" Type="http://schemas.openxmlformats.org/officeDocument/2006/relationships/comments" Target="../comments12.xml"/><Relationship Id="rId2" Type="http://schemas.openxmlformats.org/officeDocument/2006/relationships/hyperlink" Target="mailto:in-rbi-rep.xsd#in-rbi-rep_StandardAdvances@http://www.xbrl.org/2003/role/periodStartLabel" TargetMode="External"/><Relationship Id="rId1" Type="http://schemas.openxmlformats.org/officeDocument/2006/relationships/hyperlink" Target="mailto:in-rbi-rep.xsd#in-rbi-rep_StandardAdvances@http://www.xbrl.org/2003/role/periodStartLabel" TargetMode="External"/><Relationship Id="rId6" Type="http://schemas.openxmlformats.org/officeDocument/2006/relationships/vmlDrawing" Target="../drawings/vmlDrawing12.vml"/><Relationship Id="rId5" Type="http://schemas.openxmlformats.org/officeDocument/2006/relationships/printerSettings" Target="../printerSettings/printerSettings15.bin"/><Relationship Id="rId4" Type="http://schemas.openxmlformats.org/officeDocument/2006/relationships/hyperlink" Target="mailto:in-rbi-rep.xsd#in-rbi-rep_StandardAdvances@http://www.xbrl.org/2003/role/periodStartLabel"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0"/>
  <sheetViews>
    <sheetView showGridLines="0" workbookViewId="0">
      <selection activeCell="G8" sqref="G8"/>
    </sheetView>
  </sheetViews>
  <sheetFormatPr defaultRowHeight="15"/>
  <sheetData>
    <row r="1" spans="1:6">
      <c r="A1" s="12" t="s">
        <v>1902</v>
      </c>
    </row>
    <row r="3" spans="1:6">
      <c r="A3" s="32"/>
      <c r="B3" s="32"/>
      <c r="C3" s="32" t="s">
        <v>1903</v>
      </c>
      <c r="D3" s="32"/>
      <c r="E3" s="32"/>
      <c r="F3" s="32"/>
    </row>
    <row r="4" spans="1:6">
      <c r="A4" s="32"/>
      <c r="B4" s="32"/>
      <c r="C4" s="32"/>
      <c r="D4" s="32"/>
      <c r="E4" s="32"/>
      <c r="F4" s="32"/>
    </row>
    <row r="5" spans="1:6">
      <c r="A5" s="32"/>
      <c r="B5" s="32"/>
      <c r="C5" s="32"/>
      <c r="D5" s="32"/>
      <c r="E5" s="32"/>
      <c r="F5" s="32"/>
    </row>
    <row r="6" spans="1:6">
      <c r="A6" s="32"/>
      <c r="B6" s="32"/>
      <c r="C6" s="32" t="s">
        <v>10</v>
      </c>
      <c r="D6" s="32"/>
      <c r="E6" s="32" t="s">
        <v>12</v>
      </c>
      <c r="F6" s="32" t="s">
        <v>13</v>
      </c>
    </row>
    <row r="7" spans="1:6">
      <c r="A7" s="32"/>
      <c r="B7" s="32"/>
      <c r="C7" s="32" t="s">
        <v>12</v>
      </c>
      <c r="F7" s="32"/>
    </row>
    <row r="8" spans="1:6">
      <c r="A8" s="32" t="s">
        <v>16</v>
      </c>
      <c r="B8" s="32"/>
      <c r="C8" s="32"/>
      <c r="D8" s="130">
        <f>StartUp!D16</f>
        <v>0</v>
      </c>
      <c r="F8" s="32"/>
    </row>
    <row r="9" spans="1:6">
      <c r="A9" s="32"/>
      <c r="B9" s="32"/>
      <c r="C9" s="32" t="s">
        <v>12</v>
      </c>
      <c r="F9" s="32"/>
    </row>
    <row r="10" spans="1:6">
      <c r="A10" s="32"/>
      <c r="B10" s="32"/>
      <c r="C10" s="32" t="s">
        <v>30</v>
      </c>
      <c r="D10" s="32"/>
      <c r="E10" s="32"/>
      <c r="F10" s="32" t="s">
        <v>31</v>
      </c>
    </row>
  </sheetData>
  <phoneticPr fontId="16" type="noConversion"/>
  <pageMargins left="0.75" right="0.75" top="1" bottom="1" header="0.5" footer="0.5"/>
  <pageSetup orientation="portrait" horizontalDpi="300" verticalDpi="0"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heetViews>
  <sheetFormatPr defaultColWidth="9.140625" defaultRowHeight="15"/>
  <cols>
    <col min="1" max="1" width="199.140625" style="121" customWidth="1"/>
    <col min="2" max="16384" width="9.140625" style="121"/>
  </cols>
  <sheetData>
    <row r="1" spans="1:26" ht="225">
      <c r="A1" s="120" t="s">
        <v>2287</v>
      </c>
      <c r="Z1" s="121" t="s">
        <v>1539</v>
      </c>
    </row>
    <row r="6" spans="1:26" ht="90">
      <c r="A6" s="120" t="s">
        <v>1540</v>
      </c>
    </row>
    <row r="9" spans="1:26">
      <c r="A9" s="120"/>
    </row>
    <row r="10" spans="1:26">
      <c r="A10" s="120"/>
    </row>
  </sheetData>
  <sheetProtection selectLockedCells="1"/>
  <dataConsolidate/>
  <phoneticPr fontId="16"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2"/>
  <sheetViews>
    <sheetView showGridLines="0" workbookViewId="0">
      <selection activeCell="B33" sqref="B33"/>
    </sheetView>
  </sheetViews>
  <sheetFormatPr defaultRowHeight="15"/>
  <cols>
    <col min="1" max="1" width="10.7109375" customWidth="1"/>
    <col min="2" max="4" width="83.28515625" customWidth="1"/>
  </cols>
  <sheetData>
    <row r="1" spans="1:6" ht="27.95" customHeight="1">
      <c r="A1" s="147"/>
      <c r="B1" s="147" t="s">
        <v>766</v>
      </c>
      <c r="C1" s="146" t="s">
        <v>766</v>
      </c>
      <c r="D1" s="146" t="s">
        <v>766</v>
      </c>
    </row>
    <row r="5" spans="1:6">
      <c r="B5" s="2" t="s">
        <v>767</v>
      </c>
      <c r="C5" s="2" t="s">
        <v>767</v>
      </c>
      <c r="D5" s="2" t="s">
        <v>767</v>
      </c>
      <c r="E5" s="3" t="s">
        <v>768</v>
      </c>
    </row>
    <row r="6" spans="1:6">
      <c r="B6" s="2" t="s">
        <v>769</v>
      </c>
      <c r="C6" s="2" t="s">
        <v>769</v>
      </c>
      <c r="D6" s="2" t="s">
        <v>4</v>
      </c>
      <c r="E6" s="4"/>
      <c r="F6" s="5" t="s">
        <v>770</v>
      </c>
    </row>
    <row r="7" spans="1:6">
      <c r="B7" s="2" t="s">
        <v>771</v>
      </c>
      <c r="C7" s="2" t="s">
        <v>771</v>
      </c>
      <c r="D7" s="2" t="s">
        <v>1912</v>
      </c>
      <c r="E7" s="6"/>
      <c r="F7" s="5" t="s">
        <v>772</v>
      </c>
    </row>
    <row r="8" spans="1:6">
      <c r="B8" s="2" t="s">
        <v>773</v>
      </c>
      <c r="C8" s="2" t="s">
        <v>775</v>
      </c>
      <c r="E8" s="7"/>
      <c r="F8" s="5" t="s">
        <v>774</v>
      </c>
    </row>
    <row r="9" spans="1:6">
      <c r="B9" s="2" t="s">
        <v>775</v>
      </c>
      <c r="C9" s="2" t="s">
        <v>777</v>
      </c>
      <c r="E9" s="8"/>
      <c r="F9" s="5" t="s">
        <v>776</v>
      </c>
    </row>
    <row r="10" spans="1:6">
      <c r="B10" s="2" t="s">
        <v>777</v>
      </c>
      <c r="C10" s="2" t="s">
        <v>786</v>
      </c>
      <c r="E10" s="9"/>
      <c r="F10" s="5" t="s">
        <v>778</v>
      </c>
    </row>
    <row r="11" spans="1:6">
      <c r="B11" s="2" t="s">
        <v>779</v>
      </c>
      <c r="C11" s="2" t="s">
        <v>1</v>
      </c>
      <c r="E11" s="10"/>
      <c r="F11" s="5" t="s">
        <v>780</v>
      </c>
    </row>
    <row r="12" spans="1:6">
      <c r="B12" s="2" t="s">
        <v>786</v>
      </c>
      <c r="C12" s="2" t="s">
        <v>2</v>
      </c>
      <c r="E12" s="11"/>
      <c r="F12" s="5" t="s">
        <v>787</v>
      </c>
    </row>
    <row r="13" spans="1:6">
      <c r="B13" s="2" t="s">
        <v>0</v>
      </c>
      <c r="C13" s="2" t="s">
        <v>3</v>
      </c>
    </row>
    <row r="14" spans="1:6">
      <c r="B14" s="2" t="s">
        <v>1</v>
      </c>
      <c r="C14" s="2" t="s">
        <v>2137</v>
      </c>
    </row>
    <row r="15" spans="1:6">
      <c r="B15" s="2" t="s">
        <v>2</v>
      </c>
      <c r="C15" s="298" t="s">
        <v>4</v>
      </c>
    </row>
    <row r="16" spans="1:6">
      <c r="B16" s="2" t="s">
        <v>3</v>
      </c>
      <c r="C16" s="298" t="s">
        <v>5</v>
      </c>
    </row>
    <row r="17" spans="2:3">
      <c r="B17" s="2" t="s">
        <v>2137</v>
      </c>
      <c r="C17" s="298" t="s">
        <v>2362</v>
      </c>
    </row>
    <row r="18" spans="2:3" s="297" customFormat="1">
      <c r="B18" s="2" t="s">
        <v>4</v>
      </c>
      <c r="C18" s="298" t="s">
        <v>1912</v>
      </c>
    </row>
    <row r="19" spans="2:3">
      <c r="B19" s="2" t="s">
        <v>5</v>
      </c>
      <c r="C19" s="2"/>
    </row>
    <row r="20" spans="2:3">
      <c r="B20" s="2" t="s">
        <v>6</v>
      </c>
      <c r="C20" s="2"/>
    </row>
    <row r="21" spans="2:3">
      <c r="B21" s="298" t="s">
        <v>2362</v>
      </c>
      <c r="C21" s="298"/>
    </row>
    <row r="22" spans="2:3" s="297" customFormat="1">
      <c r="B22" s="2" t="s">
        <v>1912</v>
      </c>
      <c r="C22"/>
    </row>
  </sheetData>
  <phoneticPr fontId="16" type="noConversion"/>
  <hyperlinks>
    <hyperlink ref="B5" location="'General Information'!A1" display="General Information"/>
    <hyperlink ref="B6" location="'Sec-1Portfolio Analysis'!A1" display="SECTION - 1 PortFolio Analysis  (By delinquency in Interest Payment) *"/>
    <hyperlink ref="B7" location="'Sec-2-PartA'!A1" display="SECTION 2 - CLASSIFICATION OF RISK ASSETS [By degree of risk and value impairment]- Part A"/>
    <hyperlink ref="B8" location="'Section-2-PartB'!A1" display="Section-2-CLASSIFICATION OF RISK ASSETS [By degree of risk and value impairment]- Part B"/>
    <hyperlink ref="B9" location="'Sec-3-RestAdv'!A1" display="Section-3: Restructuring of Advances"/>
    <hyperlink ref="B10" location="'Sec-4ChgInAQ-RecOfNPAs'!A1" display="Section 4: Change in Asset Quality Profile and Recoveries of NPAs"/>
    <hyperlink ref="B11" location="'Sec-5-TopImpCredits'!A1" display="SECTION - 5: Top Defaulters (Global Operations)"/>
    <hyperlink ref="B12" location="'Sec-6-InvestQlty'!A1" display="Section 6: Investment Quality"/>
    <hyperlink ref="B13" location="'Sec-6-Non-SLR'!A1" display="Section 6: Non-SLR Securities"/>
    <hyperlink ref="B14" location="'Sec-7-ExportCredit'!A1" display="Section 7: Export Credit"/>
    <hyperlink ref="B15" location="'Sec-8_Part_A-SectoralCredit'!A1" display="Section 8: Sectoral Credit"/>
    <hyperlink ref="B16" location="'Sec-8-Part_B _IndustryBreakup'!A1" display="Section 8: Sectoral Credit- Industry Breakup"/>
    <hyperlink ref="C5" location="'General Information'!A1" display="General Information"/>
    <hyperlink ref="C6" location="'Sec-1Portfolio Analysis'!A1" display="SECTION - 1 PortFolio Analysis  (By delinquency in Interest Payment) *"/>
    <hyperlink ref="C7" location="'Sec-2-PartA'!A1" display="SECTION 2 - CLASSIFICATION OF RISK ASSETS [By degree of risk and value impairment]- Part A"/>
    <hyperlink ref="C8" location="'Sec-3-RestAdv'!A1" display="Section-3: Restructuring of Advances"/>
    <hyperlink ref="C9" location="'Sec-4ChgInAQ-RecOfNPAs'!A1" display="Section 4: Change in Asset Quality Profile and Recoveries of NPAs"/>
    <hyperlink ref="C10" location="'Sec-6-InvestQlty'!A1" display="Section 6: Investment Quality"/>
    <hyperlink ref="C11" location="'Sec-7-ExportCredit'!A1" display="Section 7: Export Credit"/>
    <hyperlink ref="C12" location="'Sec-8_Part_A-SectoralCredit'!A1" display="Section 8: Sectoral Credit"/>
    <hyperlink ref="C13" location="'Sec-8-Part_B _IndustryBreakup'!A1" display="Section 8: Sectoral Credit- Industry Breakup"/>
    <hyperlink ref="D5" location="'General Information'!A1" display="General Information"/>
    <hyperlink ref="D6" location="'Sec-9-SensitiveSector'!A1" display="Section 9: Sensitive Sector"/>
    <hyperlink ref="D7" location="'Authorised Signatory'!A1" display="Authorised Signatory"/>
    <hyperlink ref="B22" location="'Authorised Signatory'!A1" display="Authorised Signatory"/>
    <hyperlink ref="B20" location="'Sec-11-CountryRisk'!D3" display="Section-11: Country Risk"/>
    <hyperlink ref="B19" location="'Sec-10-MFIsSHGsetc'!D3" display="Section 10: MFIsSHGs"/>
    <hyperlink ref="B18" location="'Sec-9-SensitiveSector'!A1" display="Section 9: Sensitive Sector"/>
    <hyperlink ref="B17" location="'Sec-8_Part_C_Infrastructure'!A1" display="Section 8: Sectoral Credit- Infrastructure Breakup"/>
    <hyperlink ref="C14" location="'Sec-8_Part_C_Infrastructure'!A1" display="Section 8: Sectoral Credit- Infrastructure Breakup"/>
    <hyperlink ref="B21" location="'Sec-12-Misc'!A1" display="Section-12:Misc. Items"/>
    <hyperlink ref="C18" location="'Authorised Signatory'!A1" display="Authorised Signatory"/>
    <hyperlink ref="C17" location="'Sec-12-Misc'!A1" display="Section-12:Misc. Items"/>
    <hyperlink ref="C16" location="'Sec-10-MFIsSHGsetc'!A1" display="Section 10: MFIsSHGs"/>
    <hyperlink ref="C15" location="'Sec-9-SensitiveSector'!A1" display="Section 9: Sensitive Sector"/>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27"/>
  <sheetViews>
    <sheetView showGridLines="0" tabSelected="1" topLeftCell="D1" workbookViewId="0">
      <selection sqref="A1:C1048576"/>
    </sheetView>
  </sheetViews>
  <sheetFormatPr defaultRowHeight="15"/>
  <cols>
    <col min="1" max="1" width="5.140625" hidden="1" customWidth="1"/>
    <col min="2" max="2" width="11.42578125" hidden="1" customWidth="1"/>
    <col min="3" max="3" width="8" hidden="1" customWidth="1"/>
    <col min="4" max="4" width="26.140625" customWidth="1"/>
    <col min="5" max="5" width="34" customWidth="1"/>
  </cols>
  <sheetData>
    <row r="1" spans="1:8" ht="27.95" customHeight="1">
      <c r="A1" s="12" t="s">
        <v>7</v>
      </c>
      <c r="D1" s="315" t="s">
        <v>767</v>
      </c>
      <c r="E1" s="315"/>
      <c r="F1" s="1"/>
      <c r="G1" s="1"/>
      <c r="H1" s="1"/>
    </row>
    <row r="3" spans="1:8">
      <c r="D3" s="316" t="s">
        <v>8</v>
      </c>
      <c r="E3" s="316"/>
    </row>
    <row r="4" spans="1:8">
      <c r="A4" s="299"/>
      <c r="B4" s="299"/>
      <c r="C4" s="299" t="s">
        <v>9</v>
      </c>
      <c r="D4" s="299"/>
      <c r="E4" s="299"/>
      <c r="F4" s="299"/>
      <c r="G4" s="299"/>
    </row>
    <row r="5" spans="1:8" hidden="1">
      <c r="A5" s="299"/>
      <c r="B5" s="299"/>
      <c r="C5" s="299"/>
      <c r="D5" s="299"/>
      <c r="E5" s="299"/>
      <c r="F5" s="299"/>
      <c r="G5" s="299"/>
    </row>
    <row r="6" spans="1:8" hidden="1">
      <c r="A6" s="299"/>
      <c r="B6" s="299"/>
      <c r="C6" s="299"/>
      <c r="D6" s="299"/>
      <c r="E6" s="299"/>
      <c r="F6" s="299"/>
      <c r="G6" s="299"/>
    </row>
    <row r="7" spans="1:8" hidden="1">
      <c r="A7" s="299"/>
      <c r="B7" s="299"/>
      <c r="C7" s="299" t="s">
        <v>10</v>
      </c>
      <c r="D7" s="299" t="s">
        <v>11</v>
      </c>
      <c r="E7" s="299"/>
      <c r="F7" s="299" t="s">
        <v>12</v>
      </c>
      <c r="G7" s="299" t="s">
        <v>13</v>
      </c>
    </row>
    <row r="8" spans="1:8" hidden="1">
      <c r="A8" s="299"/>
      <c r="B8" s="299"/>
      <c r="C8" s="299" t="s">
        <v>12</v>
      </c>
      <c r="G8" s="299"/>
    </row>
    <row r="9" spans="1:8">
      <c r="A9" s="299" t="s">
        <v>1051</v>
      </c>
      <c r="B9" s="299"/>
      <c r="C9" s="299"/>
      <c r="D9" s="14" t="s">
        <v>1046</v>
      </c>
      <c r="E9" s="15" t="str">
        <f>StartUp!C26</f>
        <v>Report on Asset Quality</v>
      </c>
      <c r="G9" s="299"/>
    </row>
    <row r="10" spans="1:8">
      <c r="A10" s="299" t="s">
        <v>1052</v>
      </c>
      <c r="B10" s="299"/>
      <c r="C10" s="299"/>
      <c r="D10" s="14" t="s">
        <v>1047</v>
      </c>
      <c r="E10" s="15" t="str">
        <f>StartUp!C27</f>
        <v>RAQ</v>
      </c>
      <c r="G10" s="299"/>
    </row>
    <row r="11" spans="1:8">
      <c r="A11" s="299" t="s">
        <v>14</v>
      </c>
      <c r="B11" s="299"/>
      <c r="C11" s="299"/>
      <c r="D11" s="14" t="s">
        <v>15</v>
      </c>
      <c r="E11" s="15">
        <f>StartUp!D17</f>
        <v>0</v>
      </c>
      <c r="G11" s="299"/>
    </row>
    <row r="12" spans="1:8">
      <c r="A12" s="299" t="s">
        <v>16</v>
      </c>
      <c r="B12" s="299"/>
      <c r="C12" s="299"/>
      <c r="D12" s="14" t="s">
        <v>17</v>
      </c>
      <c r="E12" s="129">
        <f>StartUp!D16</f>
        <v>0</v>
      </c>
      <c r="G12" s="299"/>
    </row>
    <row r="13" spans="1:8">
      <c r="A13" s="299" t="s">
        <v>1053</v>
      </c>
      <c r="B13" s="299"/>
      <c r="C13" s="299"/>
      <c r="D13" s="14" t="s">
        <v>1043</v>
      </c>
      <c r="E13" s="135"/>
      <c r="G13" s="299"/>
    </row>
    <row r="14" spans="1:8">
      <c r="A14" s="299" t="s">
        <v>18</v>
      </c>
      <c r="B14" s="299"/>
      <c r="C14" s="299"/>
      <c r="D14" s="14" t="s">
        <v>19</v>
      </c>
      <c r="E14" s="16">
        <f>StartUp!G9</f>
        <v>0</v>
      </c>
      <c r="G14" s="299"/>
    </row>
    <row r="15" spans="1:8">
      <c r="A15" s="299" t="s">
        <v>1054</v>
      </c>
      <c r="B15" s="299"/>
      <c r="C15" s="299"/>
      <c r="D15" s="137" t="s">
        <v>1907</v>
      </c>
      <c r="E15" s="132" t="str">
        <f>StartUp!D22</f>
        <v>Yearly</v>
      </c>
      <c r="G15" s="299"/>
    </row>
    <row r="16" spans="1:8">
      <c r="A16" s="299" t="s">
        <v>20</v>
      </c>
      <c r="B16" s="299"/>
      <c r="C16" s="299"/>
      <c r="D16" s="14" t="s">
        <v>21</v>
      </c>
      <c r="E16" s="17"/>
      <c r="G16" s="299"/>
    </row>
    <row r="17" spans="1:7">
      <c r="A17" s="299" t="s">
        <v>22</v>
      </c>
      <c r="B17" s="299"/>
      <c r="C17" s="299"/>
      <c r="D17" s="14" t="s">
        <v>23</v>
      </c>
      <c r="E17" s="18"/>
      <c r="G17" s="299"/>
    </row>
    <row r="18" spans="1:7">
      <c r="A18" s="299" t="s">
        <v>1055</v>
      </c>
      <c r="B18" s="299"/>
      <c r="C18" s="299"/>
      <c r="D18" s="14" t="s">
        <v>1044</v>
      </c>
      <c r="E18" s="135"/>
      <c r="G18" s="299"/>
    </row>
    <row r="19" spans="1:7">
      <c r="A19" s="299" t="s">
        <v>24</v>
      </c>
      <c r="B19" s="299"/>
      <c r="C19" s="299"/>
      <c r="D19" s="14" t="s">
        <v>25</v>
      </c>
      <c r="E19" s="18"/>
      <c r="G19" s="299"/>
    </row>
    <row r="20" spans="1:7">
      <c r="A20" s="299" t="s">
        <v>26</v>
      </c>
      <c r="B20" s="299"/>
      <c r="C20" s="299"/>
      <c r="D20" s="19" t="s">
        <v>27</v>
      </c>
      <c r="E20" s="15">
        <f>StartUp!D24</f>
        <v>0</v>
      </c>
      <c r="G20" s="299"/>
    </row>
    <row r="21" spans="1:7">
      <c r="A21" s="299" t="s">
        <v>1056</v>
      </c>
      <c r="B21" s="299"/>
      <c r="C21" s="299"/>
      <c r="D21" s="19" t="s">
        <v>1045</v>
      </c>
      <c r="E21" s="15" t="str">
        <f>StartUp!C28</f>
        <v>V2.7</v>
      </c>
      <c r="G21" s="299"/>
    </row>
    <row r="22" spans="1:7">
      <c r="A22" s="299" t="s">
        <v>1910</v>
      </c>
      <c r="B22" s="299"/>
      <c r="C22" s="299"/>
      <c r="D22" s="136" t="s">
        <v>1908</v>
      </c>
      <c r="E22" s="15" t="str">
        <f>StartUp!C29</f>
        <v>iFile</v>
      </c>
      <c r="G22" s="299"/>
    </row>
    <row r="23" spans="1:7">
      <c r="A23" s="299" t="s">
        <v>28</v>
      </c>
      <c r="B23" s="299"/>
      <c r="C23" s="299"/>
      <c r="D23" s="19" t="s">
        <v>29</v>
      </c>
      <c r="E23" s="20"/>
      <c r="G23" s="299"/>
    </row>
    <row r="24" spans="1:7">
      <c r="A24" s="299" t="s">
        <v>1057</v>
      </c>
      <c r="B24" s="299"/>
      <c r="C24" s="299"/>
      <c r="D24" s="133" t="s">
        <v>157</v>
      </c>
      <c r="E24" s="134" t="str">
        <f>StartUp!G8</f>
        <v>01-Jan-2020</v>
      </c>
      <c r="G24" s="299"/>
    </row>
    <row r="25" spans="1:7">
      <c r="A25" s="299"/>
      <c r="B25" s="299"/>
      <c r="C25" s="299"/>
      <c r="D25" s="317" t="str">
        <f>CONCATENATE("Note: Enter upto ",StartUp!D23," digits after decimal.")</f>
        <v>Note: Enter upto 2 digits after decimal.</v>
      </c>
      <c r="E25" s="318"/>
      <c r="G25" s="299"/>
    </row>
    <row r="26" spans="1:7">
      <c r="A26" s="299"/>
      <c r="B26" s="299"/>
      <c r="C26" s="299" t="s">
        <v>12</v>
      </c>
      <c r="G26" s="299"/>
    </row>
    <row r="27" spans="1:7">
      <c r="A27" s="299"/>
      <c r="B27" s="299"/>
      <c r="C27" s="299" t="s">
        <v>30</v>
      </c>
      <c r="D27" s="299"/>
      <c r="E27" s="299"/>
      <c r="F27" s="299"/>
      <c r="G27" s="299" t="s">
        <v>31</v>
      </c>
    </row>
  </sheetData>
  <mergeCells count="3">
    <mergeCell ref="D1:E1"/>
    <mergeCell ref="D3:E3"/>
    <mergeCell ref="D25:E25"/>
  </mergeCells>
  <phoneticPr fontId="16" type="noConversion"/>
  <dataValidations count="2">
    <dataValidation type="list" allowBlank="1" showInputMessage="1" showErrorMessage="1" errorTitle="Input Error" error="Please enter a valid value from dropdown" sqref="E19">
      <formula1>"Validated,Un-Validated"</formula1>
    </dataValidation>
    <dataValidation allowBlank="1" showInputMessage="1" showErrorMessage="1" errorTitle="Input Error" sqref="E17"/>
  </dataValidations>
  <hyperlinks>
    <hyperlink ref="D3" location="Navigation!E5" display="Back To Navigation Page"/>
  </hyperlinks>
  <pageMargins left="0.75" right="0.75" top="1" bottom="1" header="0.5" footer="0.5"/>
  <pageSetup orientation="portrait" horizontalDpi="3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L119"/>
  <sheetViews>
    <sheetView showGridLines="0" workbookViewId="0">
      <pane xSplit="2" ySplit="1" topLeftCell="D2" activePane="bottomRight" state="frozen"/>
      <selection pane="topRight" activeCell="C1" sqref="C1"/>
      <selection pane="bottomLeft" activeCell="A2" sqref="A2"/>
      <selection pane="bottomRight" sqref="A1:C1048576"/>
    </sheetView>
  </sheetViews>
  <sheetFormatPr defaultRowHeight="15"/>
  <cols>
    <col min="1" max="1" width="8.7109375" hidden="1" customWidth="1"/>
    <col min="2" max="2" width="15.140625" hidden="1" customWidth="1"/>
    <col min="3" max="3" width="9.140625" hidden="1" customWidth="1"/>
    <col min="4" max="4" width="43.42578125" customWidth="1"/>
    <col min="5" max="9" width="16.7109375" customWidth="1"/>
    <col min="10" max="10" width="16.28515625" customWidth="1"/>
  </cols>
  <sheetData>
    <row r="1" spans="1:11" ht="27.95" customHeight="1">
      <c r="A1" s="12" t="s">
        <v>2154</v>
      </c>
      <c r="D1" s="315" t="s">
        <v>769</v>
      </c>
      <c r="E1" s="315"/>
      <c r="F1" s="315"/>
      <c r="G1" s="315"/>
      <c r="H1" s="315"/>
      <c r="I1" s="315"/>
    </row>
    <row r="3" spans="1:11">
      <c r="D3" s="2" t="s">
        <v>8</v>
      </c>
    </row>
    <row r="4" spans="1:11">
      <c r="A4" s="299"/>
      <c r="B4" s="299"/>
      <c r="C4" s="299" t="s">
        <v>2180</v>
      </c>
      <c r="D4" s="299"/>
      <c r="E4" s="299"/>
      <c r="F4" s="299"/>
      <c r="G4" s="299"/>
      <c r="H4" s="299"/>
      <c r="I4" s="299"/>
      <c r="J4" s="299"/>
      <c r="K4" s="299"/>
    </row>
    <row r="5" spans="1:11" hidden="1">
      <c r="A5" s="299"/>
      <c r="B5" s="299"/>
      <c r="C5" s="299"/>
      <c r="D5" s="299"/>
      <c r="E5" s="299" t="s">
        <v>32</v>
      </c>
      <c r="F5" s="299" t="s">
        <v>33</v>
      </c>
      <c r="G5" s="299" t="s">
        <v>34</v>
      </c>
      <c r="H5" s="299" t="s">
        <v>35</v>
      </c>
      <c r="I5" s="299" t="s">
        <v>36</v>
      </c>
      <c r="J5" s="299"/>
      <c r="K5" s="299"/>
    </row>
    <row r="6" spans="1:11" hidden="1">
      <c r="A6" s="299"/>
      <c r="B6" s="299"/>
      <c r="C6" s="299"/>
      <c r="D6" s="299"/>
      <c r="E6" s="299" t="s">
        <v>37</v>
      </c>
      <c r="F6" s="299" t="s">
        <v>37</v>
      </c>
      <c r="G6" s="299" t="s">
        <v>37</v>
      </c>
      <c r="H6" s="299" t="s">
        <v>37</v>
      </c>
      <c r="I6" s="299" t="s">
        <v>37</v>
      </c>
      <c r="J6" s="299"/>
      <c r="K6" s="299"/>
    </row>
    <row r="7" spans="1:11" hidden="1">
      <c r="A7" s="299"/>
      <c r="B7" s="299"/>
      <c r="C7" s="299" t="s">
        <v>10</v>
      </c>
      <c r="D7" s="299" t="s">
        <v>11</v>
      </c>
      <c r="E7" s="299"/>
      <c r="F7" s="299"/>
      <c r="G7" s="299"/>
      <c r="H7" s="299"/>
      <c r="I7" s="299"/>
      <c r="J7" s="299" t="s">
        <v>12</v>
      </c>
      <c r="K7" s="299" t="s">
        <v>13</v>
      </c>
    </row>
    <row r="8" spans="1:11" ht="15" customHeight="1">
      <c r="A8" s="299"/>
      <c r="B8" s="299"/>
      <c r="C8" s="299" t="s">
        <v>11</v>
      </c>
      <c r="D8" s="319" t="s">
        <v>38</v>
      </c>
      <c r="E8" s="320"/>
      <c r="F8" s="320"/>
      <c r="G8" s="320"/>
      <c r="H8" s="321" t="s">
        <v>39</v>
      </c>
      <c r="I8" s="322"/>
      <c r="K8" s="299"/>
    </row>
    <row r="9" spans="1:11">
      <c r="A9" s="299"/>
      <c r="B9" s="299"/>
      <c r="C9" s="259" t="s">
        <v>11</v>
      </c>
      <c r="D9" s="323" t="s">
        <v>40</v>
      </c>
      <c r="E9" s="324" t="s">
        <v>41</v>
      </c>
      <c r="F9" s="324"/>
      <c r="G9" s="324"/>
      <c r="H9" s="325"/>
      <c r="I9" s="325"/>
      <c r="K9" s="299"/>
    </row>
    <row r="10" spans="1:11" ht="45">
      <c r="A10" s="299"/>
      <c r="B10" s="299"/>
      <c r="C10" s="299" t="s">
        <v>11</v>
      </c>
      <c r="D10" s="323"/>
      <c r="E10" s="24" t="s">
        <v>42</v>
      </c>
      <c r="F10" s="24" t="s">
        <v>43</v>
      </c>
      <c r="G10" s="24" t="s">
        <v>44</v>
      </c>
      <c r="H10" s="25" t="s">
        <v>45</v>
      </c>
      <c r="I10" s="26" t="s">
        <v>46</v>
      </c>
      <c r="K10" s="299"/>
    </row>
    <row r="11" spans="1:11" hidden="1">
      <c r="A11" s="299"/>
      <c r="B11" s="299"/>
      <c r="C11" s="299" t="s">
        <v>12</v>
      </c>
      <c r="K11" s="299"/>
    </row>
    <row r="12" spans="1:11">
      <c r="A12" s="299"/>
      <c r="B12" s="299" t="s">
        <v>47</v>
      </c>
      <c r="C12" s="299"/>
      <c r="D12" s="27" t="s">
        <v>48</v>
      </c>
      <c r="E12" s="150"/>
      <c r="F12" s="150"/>
      <c r="G12" s="150"/>
      <c r="H12" s="153"/>
      <c r="I12" s="154">
        <f t="array" ref="I12">ROUND(E12+F12+G12+H12,2)</f>
        <v>0</v>
      </c>
      <c r="K12" s="299"/>
    </row>
    <row r="13" spans="1:11">
      <c r="A13" s="299"/>
      <c r="B13" s="299" t="s">
        <v>49</v>
      </c>
      <c r="C13" s="299"/>
      <c r="D13" s="27" t="s">
        <v>50</v>
      </c>
      <c r="E13" s="154">
        <f t="array" ref="E13">ROUND(E14+E18,2)</f>
        <v>0</v>
      </c>
      <c r="F13" s="154">
        <f t="array" ref="F13">ROUND(F14+F18,2)</f>
        <v>0</v>
      </c>
      <c r="G13" s="154">
        <f t="array" ref="G13">ROUND(G14+G18,2)</f>
        <v>0</v>
      </c>
      <c r="H13" s="154">
        <f t="array" ref="H13">ROUND(H14+H18,2)</f>
        <v>0</v>
      </c>
      <c r="I13" s="154">
        <f t="array" ref="I13">ROUND(E13+F13+G13+H13,2)</f>
        <v>0</v>
      </c>
      <c r="K13" s="299"/>
    </row>
    <row r="14" spans="1:11" ht="30">
      <c r="A14" s="299"/>
      <c r="B14" s="299" t="s">
        <v>51</v>
      </c>
      <c r="C14" s="299"/>
      <c r="D14" s="30" t="s">
        <v>52</v>
      </c>
      <c r="E14" s="154">
        <f t="array" ref="E14">ROUND(E15+E16+E17,2)</f>
        <v>0</v>
      </c>
      <c r="F14" s="154">
        <f t="array" ref="F14">ROUND(F15+F16+F17,2)</f>
        <v>0</v>
      </c>
      <c r="G14" s="154">
        <f t="array" ref="G14">ROUND(G15+G16+G17,2)</f>
        <v>0</v>
      </c>
      <c r="H14" s="154">
        <f t="array" ref="H14">ROUND(H15+H16+H17,2)</f>
        <v>0</v>
      </c>
      <c r="I14" s="154">
        <f t="array" ref="I14">ROUND(E14+F14+G14+H14,2)</f>
        <v>0</v>
      </c>
      <c r="K14" s="299"/>
    </row>
    <row r="15" spans="1:11">
      <c r="A15" s="299"/>
      <c r="B15" s="299" t="s">
        <v>53</v>
      </c>
      <c r="C15" s="299"/>
      <c r="D15" s="31" t="s">
        <v>2364</v>
      </c>
      <c r="E15" s="150"/>
      <c r="F15" s="150"/>
      <c r="G15" s="150"/>
      <c r="H15" s="153"/>
      <c r="I15" s="154">
        <f t="array" ref="I15">ROUND(E15+F15+G15+H15,2)</f>
        <v>0</v>
      </c>
      <c r="K15" s="299"/>
    </row>
    <row r="16" spans="1:11">
      <c r="A16" s="299"/>
      <c r="B16" s="299" t="s">
        <v>54</v>
      </c>
      <c r="C16" s="299"/>
      <c r="D16" s="31" t="s">
        <v>2365</v>
      </c>
      <c r="E16" s="150"/>
      <c r="F16" s="150"/>
      <c r="G16" s="150"/>
      <c r="H16" s="153"/>
      <c r="I16" s="154">
        <f t="array" ref="I16">ROUND(E16+F16+G16+H16,2)</f>
        <v>0</v>
      </c>
      <c r="K16" s="299"/>
    </row>
    <row r="17" spans="1:12">
      <c r="A17" s="299"/>
      <c r="B17" s="299" t="s">
        <v>55</v>
      </c>
      <c r="C17" s="299"/>
      <c r="D17" s="31" t="s">
        <v>2366</v>
      </c>
      <c r="E17" s="150"/>
      <c r="F17" s="150"/>
      <c r="G17" s="150"/>
      <c r="H17" s="153"/>
      <c r="I17" s="154">
        <f t="array" ref="I17">ROUND(E17+F17+G17+H17,2)</f>
        <v>0</v>
      </c>
      <c r="K17" s="299"/>
    </row>
    <row r="18" spans="1:12" ht="30">
      <c r="A18" s="299"/>
      <c r="B18" s="299" t="s">
        <v>56</v>
      </c>
      <c r="C18" s="299"/>
      <c r="D18" s="30" t="s">
        <v>57</v>
      </c>
      <c r="E18" s="150"/>
      <c r="F18" s="150"/>
      <c r="G18" s="150"/>
      <c r="H18" s="153"/>
      <c r="I18" s="154">
        <f t="array" ref="I18">ROUND(E18+F18+G18+H18,2)</f>
        <v>0</v>
      </c>
      <c r="K18" s="299"/>
    </row>
    <row r="19" spans="1:12">
      <c r="A19" s="299"/>
      <c r="B19" s="299" t="s">
        <v>58</v>
      </c>
      <c r="C19" s="299"/>
      <c r="D19" s="14" t="s">
        <v>59</v>
      </c>
      <c r="E19" s="154">
        <f t="array" ref="E19">ROUND(E12+E13,2)</f>
        <v>0</v>
      </c>
      <c r="F19" s="154">
        <f t="array" ref="F19">ROUND(F12+F13,2)</f>
        <v>0</v>
      </c>
      <c r="G19" s="154">
        <f t="array" ref="G19">ROUND(G12+G13,2)</f>
        <v>0</v>
      </c>
      <c r="H19" s="154">
        <f t="array" ref="H19">ROUND(H12+H13,2)</f>
        <v>0</v>
      </c>
      <c r="I19" s="154">
        <f t="array" ref="I19">ROUND(E19+F19+G19+H19,2)</f>
        <v>0</v>
      </c>
      <c r="K19" s="299"/>
    </row>
    <row r="20" spans="1:12">
      <c r="A20" s="299"/>
      <c r="B20" s="299" t="s">
        <v>60</v>
      </c>
      <c r="C20" s="299"/>
      <c r="D20" s="27" t="s">
        <v>61</v>
      </c>
      <c r="E20" s="150"/>
      <c r="F20" s="150"/>
      <c r="G20" s="150"/>
      <c r="H20" s="153"/>
      <c r="I20" s="154">
        <f t="array" ref="I20">ROUND(E20+F20+G20+H20,2)</f>
        <v>0</v>
      </c>
      <c r="K20" s="299"/>
    </row>
    <row r="21" spans="1:12">
      <c r="A21" s="299"/>
      <c r="B21" s="299" t="s">
        <v>62</v>
      </c>
      <c r="C21" s="299"/>
      <c r="D21" s="27" t="s">
        <v>63</v>
      </c>
      <c r="E21" s="150"/>
      <c r="F21" s="150"/>
      <c r="G21" s="150"/>
      <c r="H21" s="153"/>
      <c r="I21" s="154">
        <f t="array" ref="I21">ROUND(E21+F21+G21+H21,2)</f>
        <v>0</v>
      </c>
      <c r="K21" s="299"/>
    </row>
    <row r="22" spans="1:12">
      <c r="A22" s="299"/>
      <c r="B22" s="299" t="s">
        <v>64</v>
      </c>
      <c r="C22" s="299"/>
      <c r="D22" s="27" t="s">
        <v>65</v>
      </c>
      <c r="E22" s="150"/>
      <c r="F22" s="150"/>
      <c r="G22" s="150"/>
      <c r="H22" s="153"/>
      <c r="I22" s="154">
        <f t="array" ref="I22">ROUND(E22+F22+G22+H22,2)</f>
        <v>0</v>
      </c>
      <c r="K22" s="299"/>
    </row>
    <row r="23" spans="1:12">
      <c r="A23" s="299"/>
      <c r="B23" s="299" t="s">
        <v>66</v>
      </c>
      <c r="C23" s="299"/>
      <c r="D23" s="14" t="s">
        <v>67</v>
      </c>
      <c r="E23" s="154">
        <f t="array" ref="E23">ROUND(E20+E21+E22,2)</f>
        <v>0</v>
      </c>
      <c r="F23" s="154">
        <f t="array" ref="F23">ROUND(F20+F21+F22,2)</f>
        <v>0</v>
      </c>
      <c r="G23" s="154">
        <f t="array" ref="G23">ROUND(G20+G21+G22,2)</f>
        <v>0</v>
      </c>
      <c r="H23" s="154">
        <f t="array" ref="H23">ROUND(H20+H21+H22,2)</f>
        <v>0</v>
      </c>
      <c r="I23" s="154">
        <f t="array" ref="I23">ROUND(E23+F23+G23+H23,2)</f>
        <v>0</v>
      </c>
      <c r="K23" s="299"/>
    </row>
    <row r="24" spans="1:12">
      <c r="A24" s="299"/>
      <c r="B24" s="299"/>
      <c r="C24" s="299"/>
      <c r="D24" s="14" t="s">
        <v>68</v>
      </c>
      <c r="E24" s="154">
        <f t="array" ref="E24">ROUND(E19+E23,2)</f>
        <v>0</v>
      </c>
      <c r="F24" s="154">
        <f t="array" ref="F24">ROUND(F19+F23,2)</f>
        <v>0</v>
      </c>
      <c r="G24" s="154">
        <f t="array" ref="G24">ROUND(G19+G23,2)</f>
        <v>0</v>
      </c>
      <c r="H24" s="154">
        <f t="array" ref="H24">ROUND(H19+H23,2)</f>
        <v>0</v>
      </c>
      <c r="I24" s="154">
        <f t="array" ref="I24">ROUND(E24+F24+G24+H24,2)</f>
        <v>0</v>
      </c>
      <c r="K24" s="299"/>
    </row>
    <row r="25" spans="1:12" hidden="1">
      <c r="A25" s="299"/>
      <c r="B25" s="299"/>
      <c r="C25" s="299" t="s">
        <v>12</v>
      </c>
      <c r="K25" s="299"/>
    </row>
    <row r="26" spans="1:12" hidden="1">
      <c r="A26" s="299"/>
      <c r="B26" s="299"/>
      <c r="C26" s="299" t="s">
        <v>30</v>
      </c>
      <c r="D26" s="299"/>
      <c r="E26" s="299"/>
      <c r="F26" s="299"/>
      <c r="G26" s="299"/>
      <c r="H26" s="299"/>
      <c r="I26" s="299"/>
      <c r="J26" s="299"/>
      <c r="K26" s="299" t="s">
        <v>31</v>
      </c>
    </row>
    <row r="27" spans="1:12" hidden="1"/>
    <row r="28" spans="1:12" hidden="1">
      <c r="A28" s="299"/>
      <c r="B28" s="299"/>
      <c r="C28" s="299" t="s">
        <v>2235</v>
      </c>
      <c r="D28" s="299"/>
      <c r="E28" s="299"/>
      <c r="F28" s="299"/>
      <c r="G28" s="299"/>
      <c r="H28" s="299"/>
      <c r="I28" s="299"/>
      <c r="J28" s="299"/>
      <c r="K28" s="299"/>
      <c r="L28" s="32"/>
    </row>
    <row r="29" spans="1:12" hidden="1">
      <c r="A29" s="299"/>
      <c r="B29" s="299"/>
      <c r="C29" s="299"/>
      <c r="D29" s="299"/>
      <c r="E29" s="299"/>
      <c r="F29" s="299"/>
      <c r="G29" s="299"/>
      <c r="H29" s="299"/>
      <c r="I29" s="299"/>
      <c r="J29" s="299"/>
      <c r="K29" s="299"/>
      <c r="L29" s="32"/>
    </row>
    <row r="30" spans="1:12" hidden="1">
      <c r="A30" s="299"/>
      <c r="B30" s="299"/>
      <c r="C30" s="299"/>
      <c r="D30" s="299"/>
      <c r="E30" s="299"/>
      <c r="F30" s="299"/>
      <c r="G30" s="299"/>
      <c r="H30" s="299"/>
      <c r="I30" s="299"/>
      <c r="J30" s="259"/>
      <c r="K30" s="299"/>
      <c r="L30" s="32"/>
    </row>
    <row r="31" spans="1:12" hidden="1">
      <c r="A31" s="299"/>
      <c r="B31" s="299"/>
      <c r="C31" s="299" t="s">
        <v>10</v>
      </c>
      <c r="D31" s="299" t="s">
        <v>11</v>
      </c>
      <c r="E31" s="299"/>
      <c r="F31" s="299"/>
      <c r="G31" s="299"/>
      <c r="H31" s="299"/>
      <c r="I31" s="299"/>
      <c r="J31" s="299" t="s">
        <v>12</v>
      </c>
      <c r="K31" s="299" t="s">
        <v>13</v>
      </c>
    </row>
    <row r="32" spans="1:12" hidden="1">
      <c r="A32" s="299"/>
      <c r="B32" s="299"/>
      <c r="C32" s="299" t="s">
        <v>12</v>
      </c>
      <c r="J32" s="33"/>
      <c r="K32" s="299"/>
      <c r="L32" s="32"/>
    </row>
    <row r="33" spans="1:12">
      <c r="A33" s="299"/>
      <c r="B33" s="299"/>
      <c r="C33" s="299"/>
      <c r="D33" s="34" t="s">
        <v>69</v>
      </c>
      <c r="E33" s="17"/>
      <c r="F33" s="326"/>
      <c r="G33" s="326"/>
      <c r="H33" s="326"/>
      <c r="I33" s="327"/>
      <c r="J33" s="35"/>
      <c r="K33" s="299"/>
      <c r="L33" s="32"/>
    </row>
    <row r="34" spans="1:12">
      <c r="A34" s="299"/>
      <c r="B34" s="299"/>
      <c r="C34" s="299"/>
      <c r="D34" s="328" t="s">
        <v>70</v>
      </c>
      <c r="E34" s="328"/>
      <c r="F34" s="328"/>
      <c r="G34" s="328"/>
      <c r="H34" s="328"/>
      <c r="I34" s="328"/>
      <c r="J34" s="35"/>
      <c r="K34" s="299"/>
      <c r="L34" s="32"/>
    </row>
    <row r="35" spans="1:12">
      <c r="A35" s="299"/>
      <c r="B35" s="299"/>
      <c r="C35" s="299" t="s">
        <v>12</v>
      </c>
      <c r="K35" s="299"/>
    </row>
    <row r="36" spans="1:12">
      <c r="A36" s="299"/>
      <c r="B36" s="299"/>
      <c r="C36" s="299" t="s">
        <v>30</v>
      </c>
      <c r="D36" s="299"/>
      <c r="E36" s="299"/>
      <c r="F36" s="299"/>
      <c r="G36" s="299"/>
      <c r="H36" s="299"/>
      <c r="I36" s="299"/>
      <c r="J36" s="299"/>
      <c r="K36" s="299" t="s">
        <v>31</v>
      </c>
    </row>
    <row r="37" spans="1:12" hidden="1"/>
    <row r="38" spans="1:12" hidden="1">
      <c r="A38" s="299"/>
      <c r="B38" s="299"/>
      <c r="C38" s="299" t="s">
        <v>2179</v>
      </c>
      <c r="D38" s="299"/>
      <c r="E38" s="299"/>
      <c r="F38" s="299"/>
      <c r="G38" s="299"/>
      <c r="H38" s="299"/>
      <c r="I38" s="299"/>
      <c r="J38" s="299"/>
      <c r="K38" s="299"/>
      <c r="L38" s="299"/>
    </row>
    <row r="39" spans="1:12" hidden="1">
      <c r="A39" s="299"/>
      <c r="B39" s="299"/>
      <c r="C39" s="299"/>
      <c r="D39" s="299"/>
      <c r="E39" s="299" t="s">
        <v>71</v>
      </c>
      <c r="F39" s="299" t="s">
        <v>72</v>
      </c>
      <c r="G39" s="299" t="s">
        <v>73</v>
      </c>
      <c r="H39" s="299" t="s">
        <v>74</v>
      </c>
      <c r="I39" s="299" t="s">
        <v>75</v>
      </c>
      <c r="J39" s="299" t="s">
        <v>76</v>
      </c>
      <c r="K39" s="299"/>
      <c r="L39" s="299"/>
    </row>
    <row r="40" spans="1:12" hidden="1">
      <c r="A40" s="299"/>
      <c r="B40" s="299"/>
      <c r="C40" s="299"/>
      <c r="D40" s="299"/>
      <c r="E40" s="299" t="s">
        <v>37</v>
      </c>
      <c r="F40" s="299" t="s">
        <v>37</v>
      </c>
      <c r="G40" s="299" t="s">
        <v>37</v>
      </c>
      <c r="H40" s="299" t="s">
        <v>37</v>
      </c>
      <c r="I40" s="299" t="s">
        <v>37</v>
      </c>
      <c r="J40" s="299" t="s">
        <v>37</v>
      </c>
      <c r="K40" s="299"/>
      <c r="L40" s="299"/>
    </row>
    <row r="41" spans="1:12" hidden="1">
      <c r="A41" s="299"/>
      <c r="B41" s="299"/>
      <c r="C41" s="299" t="s">
        <v>10</v>
      </c>
      <c r="D41" s="299" t="s">
        <v>11</v>
      </c>
      <c r="E41" s="299"/>
      <c r="F41" s="299"/>
      <c r="G41" s="299"/>
      <c r="H41" s="299"/>
      <c r="I41" s="299"/>
      <c r="J41" s="299"/>
      <c r="K41" s="299" t="s">
        <v>12</v>
      </c>
      <c r="L41" s="299" t="s">
        <v>13</v>
      </c>
    </row>
    <row r="42" spans="1:12">
      <c r="A42" s="299"/>
      <c r="B42" s="299"/>
      <c r="C42" s="299" t="s">
        <v>11</v>
      </c>
      <c r="D42" s="319" t="s">
        <v>77</v>
      </c>
      <c r="E42" s="320"/>
      <c r="F42" s="320"/>
      <c r="G42" s="320"/>
      <c r="H42" s="320"/>
      <c r="I42" s="321" t="s">
        <v>39</v>
      </c>
      <c r="J42" s="322"/>
      <c r="L42" s="299"/>
    </row>
    <row r="43" spans="1:12" ht="30">
      <c r="A43" s="299"/>
      <c r="B43" s="299"/>
      <c r="C43" s="299" t="s">
        <v>11</v>
      </c>
      <c r="D43" s="36" t="s">
        <v>40</v>
      </c>
      <c r="E43" s="37" t="s">
        <v>78</v>
      </c>
      <c r="F43" s="37" t="s">
        <v>79</v>
      </c>
      <c r="G43" s="37" t="s">
        <v>80</v>
      </c>
      <c r="H43" s="37" t="s">
        <v>81</v>
      </c>
      <c r="I43" s="37" t="s">
        <v>82</v>
      </c>
      <c r="J43" s="37" t="s">
        <v>83</v>
      </c>
      <c r="L43" s="299"/>
    </row>
    <row r="44" spans="1:12" hidden="1">
      <c r="A44" s="299"/>
      <c r="B44" s="299"/>
      <c r="C44" s="299" t="s">
        <v>12</v>
      </c>
      <c r="L44" s="299"/>
    </row>
    <row r="45" spans="1:12">
      <c r="A45" s="299"/>
      <c r="B45" s="299" t="s">
        <v>47</v>
      </c>
      <c r="C45" s="299"/>
      <c r="D45" s="38" t="s">
        <v>84</v>
      </c>
      <c r="E45" s="150"/>
      <c r="F45" s="150"/>
      <c r="G45" s="150"/>
      <c r="H45" s="150"/>
      <c r="I45" s="150"/>
      <c r="J45" s="154">
        <f t="array" ref="J45">ROUND(E45+F45+G45+H45+I45,2)</f>
        <v>0</v>
      </c>
      <c r="L45" s="299"/>
    </row>
    <row r="46" spans="1:12">
      <c r="A46" s="299"/>
      <c r="B46" s="299" t="s">
        <v>49</v>
      </c>
      <c r="C46" s="299"/>
      <c r="D46" s="38" t="s">
        <v>85</v>
      </c>
      <c r="E46" s="154">
        <f t="array" ref="E46">ROUND(E47+E48+E49,2)</f>
        <v>0</v>
      </c>
      <c r="F46" s="154">
        <f t="array" ref="F46">ROUND(F47+F48+F49,2)</f>
        <v>0</v>
      </c>
      <c r="G46" s="154">
        <f t="array" ref="G46">ROUND(G47+G48+G49,2)</f>
        <v>0</v>
      </c>
      <c r="H46" s="154">
        <f t="array" ref="H46">ROUND(H47+H48+H49,2)</f>
        <v>0</v>
      </c>
      <c r="I46" s="154">
        <f t="array" ref="I46">ROUND(I47+I48+I49,2)</f>
        <v>0</v>
      </c>
      <c r="J46" s="154">
        <f t="array" ref="J46">ROUND(E46+F46+G46+H46+I46,2)</f>
        <v>0</v>
      </c>
      <c r="L46" s="299"/>
    </row>
    <row r="47" spans="1:12">
      <c r="A47" s="299"/>
      <c r="B47" s="299" t="s">
        <v>53</v>
      </c>
      <c r="C47" s="299"/>
      <c r="D47" s="39" t="s">
        <v>2138</v>
      </c>
      <c r="E47" s="150"/>
      <c r="F47" s="150"/>
      <c r="G47" s="150"/>
      <c r="H47" s="150"/>
      <c r="I47" s="150"/>
      <c r="J47" s="154">
        <f t="array" ref="J47">ROUND(E47+F47+G47+H47+I47,2)</f>
        <v>0</v>
      </c>
      <c r="L47" s="299"/>
    </row>
    <row r="48" spans="1:12">
      <c r="A48" s="299"/>
      <c r="B48" s="299" t="s">
        <v>54</v>
      </c>
      <c r="C48" s="299"/>
      <c r="D48" s="39" t="s">
        <v>2139</v>
      </c>
      <c r="E48" s="150"/>
      <c r="F48" s="150"/>
      <c r="G48" s="150"/>
      <c r="H48" s="150"/>
      <c r="I48" s="150"/>
      <c r="J48" s="154">
        <f t="array" ref="J48">ROUND(E48+F48+G48+H48+I48,2)</f>
        <v>0</v>
      </c>
      <c r="L48" s="299"/>
    </row>
    <row r="49" spans="1:12">
      <c r="A49" s="299"/>
      <c r="B49" s="299" t="s">
        <v>55</v>
      </c>
      <c r="C49" s="299"/>
      <c r="D49" s="39" t="s">
        <v>2140</v>
      </c>
      <c r="E49" s="150"/>
      <c r="F49" s="150"/>
      <c r="G49" s="150"/>
      <c r="H49" s="150"/>
      <c r="I49" s="150"/>
      <c r="J49" s="154">
        <f t="array" ref="J49">ROUND(E49+F49+G49+H49+I49,2)</f>
        <v>0</v>
      </c>
      <c r="L49" s="299"/>
    </row>
    <row r="50" spans="1:12">
      <c r="A50" s="299"/>
      <c r="B50" s="299" t="s">
        <v>58</v>
      </c>
      <c r="C50" s="299"/>
      <c r="D50" s="40" t="s">
        <v>86</v>
      </c>
      <c r="E50" s="154">
        <f t="array" ref="E50">ROUND(E45+E46,2)</f>
        <v>0</v>
      </c>
      <c r="F50" s="154">
        <f t="array" ref="F50">ROUND(F45+F46,2)</f>
        <v>0</v>
      </c>
      <c r="G50" s="154">
        <f t="array" ref="G50">ROUND(G45+G46,2)</f>
        <v>0</v>
      </c>
      <c r="H50" s="154">
        <f t="array" ref="H50">ROUND(H45+H46,2)</f>
        <v>0</v>
      </c>
      <c r="I50" s="154">
        <f t="array" ref="I50">ROUND(I45+I46,2)</f>
        <v>0</v>
      </c>
      <c r="J50" s="154">
        <f t="array" ref="J50">ROUND(E50+F50+G50+H50+I50,2)</f>
        <v>0</v>
      </c>
      <c r="L50" s="299"/>
    </row>
    <row r="51" spans="1:12">
      <c r="A51" s="299"/>
      <c r="B51" s="299" t="s">
        <v>60</v>
      </c>
      <c r="C51" s="299"/>
      <c r="D51" s="38" t="s">
        <v>87</v>
      </c>
      <c r="E51" s="150"/>
      <c r="F51" s="150"/>
      <c r="G51" s="150"/>
      <c r="H51" s="150"/>
      <c r="I51" s="150"/>
      <c r="J51" s="154">
        <f t="array" ref="J51">ROUND(E51+F51+G51+H51+I51,2)</f>
        <v>0</v>
      </c>
      <c r="L51" s="299"/>
    </row>
    <row r="52" spans="1:12">
      <c r="A52" s="299"/>
      <c r="B52" s="299" t="s">
        <v>62</v>
      </c>
      <c r="C52" s="299"/>
      <c r="D52" s="38" t="s">
        <v>88</v>
      </c>
      <c r="E52" s="150"/>
      <c r="F52" s="150"/>
      <c r="G52" s="150"/>
      <c r="H52" s="150"/>
      <c r="I52" s="150"/>
      <c r="J52" s="154">
        <f t="array" ref="J52">ROUND(E52+F52+G52+H52+I52,2)</f>
        <v>0</v>
      </c>
      <c r="L52" s="299"/>
    </row>
    <row r="53" spans="1:12">
      <c r="A53" s="299"/>
      <c r="B53" s="299" t="s">
        <v>64</v>
      </c>
      <c r="C53" s="299"/>
      <c r="D53" s="38" t="s">
        <v>89</v>
      </c>
      <c r="E53" s="150"/>
      <c r="F53" s="150"/>
      <c r="G53" s="150"/>
      <c r="H53" s="150"/>
      <c r="I53" s="150"/>
      <c r="J53" s="154">
        <f t="array" ref="J53">ROUND(E53+F53+G53+H53+I53,2)</f>
        <v>0</v>
      </c>
      <c r="L53" s="299"/>
    </row>
    <row r="54" spans="1:12">
      <c r="A54" s="299"/>
      <c r="B54" s="299" t="s">
        <v>66</v>
      </c>
      <c r="C54" s="299"/>
      <c r="D54" s="40" t="s">
        <v>90</v>
      </c>
      <c r="E54" s="154">
        <f t="array" ref="E54">ROUND(E51+E52+E53,2)</f>
        <v>0</v>
      </c>
      <c r="F54" s="154">
        <f t="array" ref="F54">ROUND(F51+F52+F53,2)</f>
        <v>0</v>
      </c>
      <c r="G54" s="154">
        <f t="array" ref="G54">ROUND(G51+G52+G53,2)</f>
        <v>0</v>
      </c>
      <c r="H54" s="154">
        <f t="array" ref="H54">ROUND(H51+H52+H53,2)</f>
        <v>0</v>
      </c>
      <c r="I54" s="154">
        <f t="array" ref="I54">ROUND(I51+I52+I53,2)</f>
        <v>0</v>
      </c>
      <c r="J54" s="154">
        <f t="array" ref="J54">ROUND(E54+F54+G54+H54+I54,2)</f>
        <v>0</v>
      </c>
      <c r="L54" s="299"/>
    </row>
    <row r="55" spans="1:12">
      <c r="A55" s="299"/>
      <c r="B55" s="299"/>
      <c r="C55" s="299"/>
      <c r="D55" s="40" t="s">
        <v>91</v>
      </c>
      <c r="E55" s="154">
        <f t="array" ref="E55">ROUND(E50+E54,2)</f>
        <v>0</v>
      </c>
      <c r="F55" s="154">
        <f t="array" ref="F55">ROUND(F50+F54,2)</f>
        <v>0</v>
      </c>
      <c r="G55" s="154">
        <f t="array" ref="G55">ROUND(G50+G54,2)</f>
        <v>0</v>
      </c>
      <c r="H55" s="154">
        <f t="array" ref="H55">ROUND(H50+H54,2)</f>
        <v>0</v>
      </c>
      <c r="I55" s="154">
        <f t="array" ref="I55">ROUND(I50+I54,2)</f>
        <v>0</v>
      </c>
      <c r="J55" s="154">
        <f t="array" ref="J55">ROUND(E55+F55+G55+H55+I55,2)</f>
        <v>0</v>
      </c>
      <c r="L55" s="299"/>
    </row>
    <row r="56" spans="1:12">
      <c r="A56" s="299"/>
      <c r="B56" s="299"/>
      <c r="C56" s="299"/>
      <c r="D56" s="329" t="s">
        <v>92</v>
      </c>
      <c r="E56" s="330"/>
      <c r="F56" s="330"/>
      <c r="G56" s="330"/>
      <c r="H56" s="330"/>
      <c r="I56" s="330"/>
      <c r="J56" s="331"/>
      <c r="L56" s="299"/>
    </row>
    <row r="57" spans="1:12">
      <c r="A57" s="299"/>
      <c r="B57" s="299"/>
      <c r="C57" s="299"/>
      <c r="D57" s="332" t="s">
        <v>93</v>
      </c>
      <c r="E57" s="330"/>
      <c r="F57" s="330"/>
      <c r="G57" s="330"/>
      <c r="H57" s="330"/>
      <c r="I57" s="330"/>
      <c r="J57" s="331"/>
      <c r="L57" s="299"/>
    </row>
    <row r="58" spans="1:12" hidden="1">
      <c r="A58" s="299"/>
      <c r="B58" s="299"/>
      <c r="C58" s="299" t="s">
        <v>12</v>
      </c>
      <c r="L58" s="299"/>
    </row>
    <row r="59" spans="1:12" hidden="1">
      <c r="A59" s="299"/>
      <c r="B59" s="299"/>
      <c r="C59" s="299" t="s">
        <v>30</v>
      </c>
      <c r="D59" s="299"/>
      <c r="E59" s="299"/>
      <c r="F59" s="299"/>
      <c r="G59" s="299"/>
      <c r="H59" s="299"/>
      <c r="I59" s="299"/>
      <c r="J59" s="299"/>
      <c r="K59" s="299"/>
      <c r="L59" s="299" t="s">
        <v>31</v>
      </c>
    </row>
    <row r="60" spans="1:12" hidden="1"/>
    <row r="61" spans="1:12" hidden="1">
      <c r="A61" s="299"/>
      <c r="B61" s="299"/>
      <c r="C61" s="299" t="s">
        <v>2236</v>
      </c>
      <c r="D61" s="299"/>
      <c r="E61" s="299"/>
      <c r="F61" s="299"/>
      <c r="G61" s="299"/>
      <c r="H61" s="32"/>
    </row>
    <row r="62" spans="1:12" hidden="1">
      <c r="A62" s="299"/>
      <c r="B62" s="299"/>
      <c r="C62" s="299"/>
      <c r="D62" s="299"/>
      <c r="E62" s="299"/>
      <c r="F62" s="299"/>
      <c r="G62" s="299"/>
      <c r="H62" s="32"/>
    </row>
    <row r="63" spans="1:12" hidden="1">
      <c r="A63" s="299"/>
      <c r="B63" s="299"/>
      <c r="C63" s="299"/>
      <c r="D63" s="299"/>
      <c r="E63" s="299" t="s">
        <v>37</v>
      </c>
      <c r="F63" s="299"/>
      <c r="G63" s="299"/>
      <c r="H63" s="32"/>
    </row>
    <row r="64" spans="1:12" hidden="1">
      <c r="A64" s="299"/>
      <c r="B64" s="299"/>
      <c r="C64" s="299" t="s">
        <v>10</v>
      </c>
      <c r="D64" s="299" t="s">
        <v>11</v>
      </c>
      <c r="E64" s="299"/>
      <c r="F64" s="299" t="s">
        <v>12</v>
      </c>
      <c r="G64" s="299" t="s">
        <v>13</v>
      </c>
      <c r="H64" s="32"/>
    </row>
    <row r="65" spans="1:11">
      <c r="A65" s="299"/>
      <c r="B65" s="299"/>
      <c r="C65" s="299" t="s">
        <v>11</v>
      </c>
      <c r="D65" s="333" t="s">
        <v>94</v>
      </c>
      <c r="E65" s="333"/>
      <c r="F65" s="334"/>
      <c r="G65" s="335"/>
      <c r="H65" s="334"/>
      <c r="I65" s="334"/>
      <c r="J65" s="334"/>
    </row>
    <row r="66" spans="1:11" hidden="1">
      <c r="A66" s="299"/>
      <c r="B66" s="299"/>
      <c r="C66" s="299" t="s">
        <v>12</v>
      </c>
      <c r="G66" s="299"/>
      <c r="H66" s="32"/>
    </row>
    <row r="67" spans="1:11">
      <c r="A67" s="299" t="s">
        <v>95</v>
      </c>
      <c r="B67" s="299"/>
      <c r="C67" s="299"/>
      <c r="D67" s="27" t="s">
        <v>96</v>
      </c>
      <c r="E67" s="150"/>
      <c r="G67" s="299"/>
      <c r="H67" s="32"/>
    </row>
    <row r="68" spans="1:11">
      <c r="A68" s="299" t="s">
        <v>97</v>
      </c>
      <c r="B68" s="299"/>
      <c r="C68" s="299"/>
      <c r="D68" s="27" t="s">
        <v>98</v>
      </c>
      <c r="E68" s="150"/>
      <c r="G68" s="299"/>
      <c r="H68" s="32"/>
    </row>
    <row r="69" spans="1:11">
      <c r="A69" s="299" t="s">
        <v>99</v>
      </c>
      <c r="B69" s="299"/>
      <c r="C69" s="299"/>
      <c r="D69" s="27" t="s">
        <v>100</v>
      </c>
      <c r="E69" s="150"/>
      <c r="G69" s="299"/>
      <c r="H69" s="32"/>
    </row>
    <row r="70" spans="1:11">
      <c r="A70" s="299" t="s">
        <v>101</v>
      </c>
      <c r="B70" s="299"/>
      <c r="C70" s="299"/>
      <c r="D70" s="27" t="s">
        <v>102</v>
      </c>
      <c r="E70" s="154">
        <f t="array" ref="E70">ROUND(E67+E68+E69,2)</f>
        <v>0</v>
      </c>
      <c r="G70" s="299"/>
      <c r="H70" s="32"/>
    </row>
    <row r="71" spans="1:11">
      <c r="A71" s="299"/>
      <c r="B71" s="299"/>
      <c r="C71" s="299" t="s">
        <v>12</v>
      </c>
      <c r="G71" s="299"/>
      <c r="H71" s="32"/>
    </row>
    <row r="72" spans="1:11">
      <c r="A72" s="299"/>
      <c r="B72" s="299"/>
      <c r="C72" s="299" t="s">
        <v>30</v>
      </c>
      <c r="D72" s="299"/>
      <c r="E72" s="299"/>
      <c r="F72" s="299"/>
      <c r="G72" s="299" t="s">
        <v>31</v>
      </c>
      <c r="H72" s="32"/>
    </row>
    <row r="73" spans="1:11" hidden="1"/>
    <row r="74" spans="1:11" hidden="1"/>
    <row r="75" spans="1:11" hidden="1"/>
    <row r="76" spans="1:11" hidden="1">
      <c r="A76" s="299"/>
      <c r="B76" s="299"/>
      <c r="C76" s="299" t="s">
        <v>2178</v>
      </c>
      <c r="D76" s="299"/>
      <c r="E76" s="299"/>
      <c r="F76" s="299"/>
      <c r="G76" s="299"/>
      <c r="H76" s="299"/>
      <c r="I76" s="299"/>
      <c r="J76" s="299"/>
      <c r="K76" s="299"/>
    </row>
    <row r="77" spans="1:11" hidden="1">
      <c r="A77" s="299"/>
      <c r="B77" s="299"/>
      <c r="C77" s="299"/>
      <c r="D77" s="299"/>
      <c r="E77" s="299" t="s">
        <v>32</v>
      </c>
      <c r="F77" s="299" t="s">
        <v>33</v>
      </c>
      <c r="G77" s="299" t="s">
        <v>34</v>
      </c>
      <c r="H77" s="299" t="s">
        <v>35</v>
      </c>
      <c r="I77" s="299" t="s">
        <v>36</v>
      </c>
      <c r="J77" s="299"/>
      <c r="K77" s="299"/>
    </row>
    <row r="78" spans="1:11" hidden="1">
      <c r="A78" s="299"/>
      <c r="B78" s="299"/>
      <c r="C78" s="299"/>
      <c r="D78" s="299"/>
      <c r="E78" s="299" t="s">
        <v>103</v>
      </c>
      <c r="F78" s="299" t="s">
        <v>103</v>
      </c>
      <c r="G78" s="299" t="s">
        <v>103</v>
      </c>
      <c r="H78" s="299" t="s">
        <v>103</v>
      </c>
      <c r="I78" s="299" t="s">
        <v>103</v>
      </c>
      <c r="J78" s="299"/>
      <c r="K78" s="299"/>
    </row>
    <row r="79" spans="1:11" hidden="1">
      <c r="A79" s="299"/>
      <c r="B79" s="299"/>
      <c r="C79" s="299" t="s">
        <v>10</v>
      </c>
      <c r="D79" s="299" t="s">
        <v>11</v>
      </c>
      <c r="E79" s="299"/>
      <c r="F79" s="299"/>
      <c r="G79" s="299"/>
      <c r="H79" s="299"/>
      <c r="I79" s="299"/>
      <c r="J79" s="299" t="s">
        <v>12</v>
      </c>
      <c r="K79" s="299" t="s">
        <v>13</v>
      </c>
    </row>
    <row r="80" spans="1:11" ht="15" customHeight="1">
      <c r="A80" s="299"/>
      <c r="B80" s="299"/>
      <c r="C80" s="299" t="s">
        <v>11</v>
      </c>
      <c r="D80" s="319" t="s">
        <v>104</v>
      </c>
      <c r="E80" s="320"/>
      <c r="F80" s="320"/>
      <c r="G80" s="320"/>
      <c r="H80" s="321" t="s">
        <v>39</v>
      </c>
      <c r="I80" s="322"/>
      <c r="K80" s="299"/>
    </row>
    <row r="81" spans="1:11">
      <c r="A81" s="299"/>
      <c r="B81" s="299"/>
      <c r="C81" s="259" t="s">
        <v>11</v>
      </c>
      <c r="D81" s="323" t="s">
        <v>40</v>
      </c>
      <c r="E81" s="324" t="s">
        <v>41</v>
      </c>
      <c r="F81" s="324"/>
      <c r="G81" s="324"/>
      <c r="H81" s="325"/>
      <c r="I81" s="325"/>
      <c r="K81" s="299"/>
    </row>
    <row r="82" spans="1:11" ht="45">
      <c r="A82" s="299"/>
      <c r="B82" s="299"/>
      <c r="C82" s="299" t="s">
        <v>11</v>
      </c>
      <c r="D82" s="323"/>
      <c r="E82" s="24" t="s">
        <v>42</v>
      </c>
      <c r="F82" s="24" t="s">
        <v>43</v>
      </c>
      <c r="G82" s="24" t="s">
        <v>44</v>
      </c>
      <c r="H82" s="25" t="s">
        <v>45</v>
      </c>
      <c r="I82" s="26" t="s">
        <v>46</v>
      </c>
      <c r="K82" s="299"/>
    </row>
    <row r="83" spans="1:11" hidden="1">
      <c r="A83" s="299"/>
      <c r="B83" s="299"/>
      <c r="C83" s="299" t="s">
        <v>12</v>
      </c>
      <c r="K83" s="299"/>
    </row>
    <row r="84" spans="1:11">
      <c r="A84" s="299"/>
      <c r="B84" s="299" t="s">
        <v>47</v>
      </c>
      <c r="C84" s="299"/>
      <c r="D84" s="27" t="s">
        <v>48</v>
      </c>
      <c r="E84" s="150"/>
      <c r="F84" s="150"/>
      <c r="G84" s="150"/>
      <c r="H84" s="153"/>
      <c r="I84" s="154">
        <f t="array" ref="I84">ROUND(E84+F84+G84+H84,2)</f>
        <v>0</v>
      </c>
      <c r="K84" s="299"/>
    </row>
    <row r="85" spans="1:11">
      <c r="A85" s="299"/>
      <c r="B85" s="299" t="s">
        <v>49</v>
      </c>
      <c r="C85" s="299"/>
      <c r="D85" s="27" t="s">
        <v>50</v>
      </c>
      <c r="E85" s="154">
        <f t="array" ref="E85">ROUND(E86+E90,2)</f>
        <v>0</v>
      </c>
      <c r="F85" s="154">
        <f t="array" ref="F85">ROUND(F86+F90,2)</f>
        <v>0</v>
      </c>
      <c r="G85" s="154">
        <f t="array" ref="G85">ROUND(G86+G90,2)</f>
        <v>0</v>
      </c>
      <c r="H85" s="154">
        <f t="array" ref="H85">ROUND(H86+H90,2)</f>
        <v>0</v>
      </c>
      <c r="I85" s="154">
        <f t="array" ref="I85">ROUND(E85+F85+G85+H85,2)</f>
        <v>0</v>
      </c>
      <c r="K85" s="299"/>
    </row>
    <row r="86" spans="1:11" ht="30">
      <c r="A86" s="299"/>
      <c r="B86" s="299" t="s">
        <v>51</v>
      </c>
      <c r="C86" s="299"/>
      <c r="D86" s="30" t="s">
        <v>52</v>
      </c>
      <c r="E86" s="154">
        <f t="array" ref="E86">ROUND(E87+E88+E89,2)</f>
        <v>0</v>
      </c>
      <c r="F86" s="154">
        <f t="array" ref="F86">ROUND(F87+F88+F89,2)</f>
        <v>0</v>
      </c>
      <c r="G86" s="154">
        <f t="array" ref="G86">ROUND(G87+G88+G89,2)</f>
        <v>0</v>
      </c>
      <c r="H86" s="154">
        <f t="array" ref="H86">ROUND(H87+H88+H89,2)</f>
        <v>0</v>
      </c>
      <c r="I86" s="154">
        <f t="array" ref="I86">ROUND(E86+F86+G86+H86,2)</f>
        <v>0</v>
      </c>
      <c r="K86" s="299"/>
    </row>
    <row r="87" spans="1:11">
      <c r="A87" s="299"/>
      <c r="B87" s="299" t="s">
        <v>53</v>
      </c>
      <c r="C87" s="299"/>
      <c r="D87" s="31" t="s">
        <v>2367</v>
      </c>
      <c r="E87" s="150"/>
      <c r="F87" s="150"/>
      <c r="G87" s="150"/>
      <c r="H87" s="153"/>
      <c r="I87" s="154">
        <f t="array" ref="I87">ROUND(E87+F87+G87+H87,2)</f>
        <v>0</v>
      </c>
      <c r="K87" s="299"/>
    </row>
    <row r="88" spans="1:11">
      <c r="A88" s="299"/>
      <c r="B88" s="299" t="s">
        <v>54</v>
      </c>
      <c r="C88" s="299"/>
      <c r="D88" s="31" t="s">
        <v>2365</v>
      </c>
      <c r="E88" s="150"/>
      <c r="F88" s="150"/>
      <c r="G88" s="150"/>
      <c r="H88" s="153"/>
      <c r="I88" s="154">
        <f t="array" ref="I88">ROUND(E88+F88+G88+H88,2)</f>
        <v>0</v>
      </c>
      <c r="K88" s="299"/>
    </row>
    <row r="89" spans="1:11">
      <c r="A89" s="299"/>
      <c r="B89" s="299" t="s">
        <v>55</v>
      </c>
      <c r="C89" s="299"/>
      <c r="D89" s="31" t="s">
        <v>2366</v>
      </c>
      <c r="E89" s="150"/>
      <c r="F89" s="150"/>
      <c r="G89" s="150"/>
      <c r="H89" s="153"/>
      <c r="I89" s="154">
        <f t="array" ref="I89">ROUND(E89+F89+G89+H89,2)</f>
        <v>0</v>
      </c>
      <c r="K89" s="299"/>
    </row>
    <row r="90" spans="1:11" ht="30">
      <c r="A90" s="299"/>
      <c r="B90" s="299" t="s">
        <v>56</v>
      </c>
      <c r="C90" s="299"/>
      <c r="D90" s="30" t="s">
        <v>57</v>
      </c>
      <c r="E90" s="150"/>
      <c r="F90" s="150"/>
      <c r="G90" s="150"/>
      <c r="H90" s="153"/>
      <c r="I90" s="154">
        <f t="array" ref="I90">ROUND(E90+F90+G90+H90,2)</f>
        <v>0</v>
      </c>
      <c r="K90" s="299"/>
    </row>
    <row r="91" spans="1:11">
      <c r="A91" s="299"/>
      <c r="B91" s="299" t="s">
        <v>58</v>
      </c>
      <c r="C91" s="299"/>
      <c r="D91" s="14" t="s">
        <v>59</v>
      </c>
      <c r="E91" s="154">
        <f t="array" ref="E91">ROUND(E84+E85,2)</f>
        <v>0</v>
      </c>
      <c r="F91" s="154">
        <f t="array" ref="F91">ROUND(F84+F85,2)</f>
        <v>0</v>
      </c>
      <c r="G91" s="154">
        <f t="array" ref="G91">ROUND(G84+G85,2)</f>
        <v>0</v>
      </c>
      <c r="H91" s="154">
        <f t="array" ref="H91">ROUND(H84+H85,2)</f>
        <v>0</v>
      </c>
      <c r="I91" s="154">
        <f t="array" ref="I91">ROUND(E91+F91+G91+H91,2)</f>
        <v>0</v>
      </c>
      <c r="K91" s="299"/>
    </row>
    <row r="92" spans="1:11">
      <c r="A92" s="299"/>
      <c r="B92" s="299" t="s">
        <v>60</v>
      </c>
      <c r="C92" s="299"/>
      <c r="D92" s="27" t="s">
        <v>61</v>
      </c>
      <c r="E92" s="150"/>
      <c r="F92" s="150"/>
      <c r="G92" s="150"/>
      <c r="H92" s="153"/>
      <c r="I92" s="154">
        <f t="array" ref="I92">ROUND(E92+F92+G92+H92,2)</f>
        <v>0</v>
      </c>
      <c r="K92" s="299"/>
    </row>
    <row r="93" spans="1:11">
      <c r="A93" s="299"/>
      <c r="B93" s="299" t="s">
        <v>62</v>
      </c>
      <c r="C93" s="299"/>
      <c r="D93" s="27" t="s">
        <v>63</v>
      </c>
      <c r="E93" s="150"/>
      <c r="F93" s="150"/>
      <c r="G93" s="150"/>
      <c r="H93" s="153"/>
      <c r="I93" s="154">
        <f t="array" ref="I93">ROUND(E93+F93+G93+H93,2)</f>
        <v>0</v>
      </c>
      <c r="K93" s="299"/>
    </row>
    <row r="94" spans="1:11">
      <c r="A94" s="299"/>
      <c r="B94" s="299" t="s">
        <v>64</v>
      </c>
      <c r="C94" s="299"/>
      <c r="D94" s="27" t="s">
        <v>65</v>
      </c>
      <c r="E94" s="150"/>
      <c r="F94" s="150"/>
      <c r="G94" s="150"/>
      <c r="H94" s="153"/>
      <c r="I94" s="154">
        <f t="array" ref="I94">ROUND(E94+F94+G94+H94,2)</f>
        <v>0</v>
      </c>
      <c r="K94" s="299"/>
    </row>
    <row r="95" spans="1:11">
      <c r="A95" s="299"/>
      <c r="B95" s="299" t="s">
        <v>66</v>
      </c>
      <c r="C95" s="299"/>
      <c r="D95" s="14" t="s">
        <v>67</v>
      </c>
      <c r="E95" s="154">
        <f t="array" ref="E95">ROUND(E92+E93+E94,2)</f>
        <v>0</v>
      </c>
      <c r="F95" s="154">
        <f t="array" ref="F95">ROUND(F92+F93+F94,2)</f>
        <v>0</v>
      </c>
      <c r="G95" s="154">
        <f t="array" ref="G95">ROUND(G92+G93+G94,2)</f>
        <v>0</v>
      </c>
      <c r="H95" s="154">
        <f t="array" ref="H95">ROUND(H92+H93+H94,2)</f>
        <v>0</v>
      </c>
      <c r="I95" s="154">
        <f t="array" ref="I95">ROUND(E95+F95+G95+H95,2)</f>
        <v>0</v>
      </c>
      <c r="K95" s="299"/>
    </row>
    <row r="96" spans="1:11">
      <c r="A96" s="299"/>
      <c r="B96" s="299"/>
      <c r="C96" s="299"/>
      <c r="D96" s="14" t="s">
        <v>68</v>
      </c>
      <c r="E96" s="154">
        <f t="array" ref="E96">ROUND(E91+E95,2)</f>
        <v>0</v>
      </c>
      <c r="F96" s="154">
        <f t="array" ref="F96">ROUND(F91+F95,2)</f>
        <v>0</v>
      </c>
      <c r="G96" s="154">
        <f t="array" ref="G96">ROUND(G91+G95,2)</f>
        <v>0</v>
      </c>
      <c r="H96" s="154">
        <f t="array" ref="H96">ROUND(H91+H95,2)</f>
        <v>0</v>
      </c>
      <c r="I96" s="154">
        <f t="array" ref="I96">ROUND(E96+F96+G96+H96,2)</f>
        <v>0</v>
      </c>
      <c r="K96" s="299"/>
    </row>
    <row r="97" spans="1:12">
      <c r="A97" s="299"/>
      <c r="B97" s="299"/>
      <c r="C97" s="299" t="s">
        <v>12</v>
      </c>
      <c r="K97" s="299"/>
    </row>
    <row r="98" spans="1:12">
      <c r="A98" s="299"/>
      <c r="B98" s="299"/>
      <c r="C98" s="299" t="s">
        <v>30</v>
      </c>
      <c r="D98" s="299"/>
      <c r="E98" s="299"/>
      <c r="F98" s="299"/>
      <c r="G98" s="299"/>
      <c r="H98" s="299"/>
      <c r="I98" s="299"/>
      <c r="J98" s="299"/>
      <c r="K98" s="299" t="s">
        <v>31</v>
      </c>
    </row>
    <row r="99" spans="1:12" hidden="1"/>
    <row r="100" spans="1:12" hidden="1">
      <c r="A100" s="299"/>
      <c r="B100" s="299"/>
      <c r="C100" s="299" t="s">
        <v>2177</v>
      </c>
      <c r="D100" s="299"/>
      <c r="E100" s="299"/>
      <c r="F100" s="299"/>
      <c r="G100" s="299"/>
      <c r="H100" s="299"/>
      <c r="I100" s="299"/>
      <c r="J100" s="299"/>
      <c r="K100" s="299"/>
      <c r="L100" s="32"/>
    </row>
    <row r="101" spans="1:12" hidden="1">
      <c r="A101" s="299"/>
      <c r="B101" s="299"/>
      <c r="C101" s="299"/>
      <c r="D101" s="299"/>
      <c r="E101" s="299" t="s">
        <v>71</v>
      </c>
      <c r="F101" s="299" t="s">
        <v>72</v>
      </c>
      <c r="G101" s="299" t="s">
        <v>73</v>
      </c>
      <c r="H101" s="299" t="s">
        <v>75</v>
      </c>
      <c r="I101" s="299" t="s">
        <v>76</v>
      </c>
      <c r="J101" s="299"/>
      <c r="K101" s="299"/>
      <c r="L101" s="32"/>
    </row>
    <row r="102" spans="1:12" hidden="1">
      <c r="A102" s="299"/>
      <c r="B102" s="299"/>
      <c r="C102" s="299"/>
      <c r="D102" s="299"/>
      <c r="E102" s="299" t="s">
        <v>103</v>
      </c>
      <c r="F102" s="299" t="s">
        <v>103</v>
      </c>
      <c r="G102" s="299" t="s">
        <v>103</v>
      </c>
      <c r="H102" s="299" t="s">
        <v>103</v>
      </c>
      <c r="I102" s="299" t="s">
        <v>103</v>
      </c>
      <c r="J102" s="299"/>
      <c r="K102" s="299"/>
      <c r="L102" s="32"/>
    </row>
    <row r="103" spans="1:12" hidden="1">
      <c r="A103" s="299"/>
      <c r="B103" s="299"/>
      <c r="C103" s="299" t="s">
        <v>10</v>
      </c>
      <c r="D103" s="299" t="s">
        <v>11</v>
      </c>
      <c r="E103" s="299"/>
      <c r="F103" s="299"/>
      <c r="G103" s="299"/>
      <c r="H103" s="299"/>
      <c r="I103" s="299"/>
      <c r="J103" s="299" t="s">
        <v>12</v>
      </c>
      <c r="K103" s="299" t="s">
        <v>13</v>
      </c>
    </row>
    <row r="104" spans="1:12" ht="15" customHeight="1">
      <c r="A104" s="299"/>
      <c r="B104" s="299"/>
      <c r="C104" s="299" t="s">
        <v>11</v>
      </c>
      <c r="D104" s="319" t="s">
        <v>105</v>
      </c>
      <c r="E104" s="320"/>
      <c r="F104" s="320"/>
      <c r="G104" s="320"/>
      <c r="H104" s="321" t="s">
        <v>39</v>
      </c>
      <c r="I104" s="322"/>
      <c r="K104" s="299"/>
    </row>
    <row r="105" spans="1:12" ht="30">
      <c r="A105" s="299"/>
      <c r="B105" s="299"/>
      <c r="C105" s="299" t="s">
        <v>11</v>
      </c>
      <c r="D105" s="37" t="s">
        <v>40</v>
      </c>
      <c r="E105" s="37" t="s">
        <v>78</v>
      </c>
      <c r="F105" s="37" t="s">
        <v>106</v>
      </c>
      <c r="G105" s="37" t="s">
        <v>80</v>
      </c>
      <c r="H105" s="37" t="s">
        <v>82</v>
      </c>
      <c r="I105" s="37" t="s">
        <v>107</v>
      </c>
      <c r="K105" s="299"/>
    </row>
    <row r="106" spans="1:12" hidden="1">
      <c r="A106" s="299"/>
      <c r="B106" s="299"/>
      <c r="C106" s="299" t="s">
        <v>12</v>
      </c>
      <c r="K106" s="299"/>
    </row>
    <row r="107" spans="1:12">
      <c r="A107" s="299"/>
      <c r="B107" s="299" t="s">
        <v>47</v>
      </c>
      <c r="C107" s="299"/>
      <c r="D107" s="38" t="s">
        <v>84</v>
      </c>
      <c r="E107" s="150"/>
      <c r="F107" s="150"/>
      <c r="G107" s="150"/>
      <c r="H107" s="150"/>
      <c r="I107" s="154">
        <f t="array" ref="I107">ROUND(E107+F107+G107+H107,2)</f>
        <v>0</v>
      </c>
      <c r="K107" s="299"/>
    </row>
    <row r="108" spans="1:12">
      <c r="A108" s="299"/>
      <c r="B108" s="299" t="s">
        <v>49</v>
      </c>
      <c r="C108" s="299"/>
      <c r="D108" s="38" t="s">
        <v>108</v>
      </c>
      <c r="E108" s="154">
        <f t="array" ref="E108">ROUND(E109+E110+E111,2)</f>
        <v>0</v>
      </c>
      <c r="F108" s="154">
        <f t="array" ref="F108">ROUND(F109+F110+F111,2)</f>
        <v>0</v>
      </c>
      <c r="G108" s="154">
        <f t="array" ref="G108">ROUND(G109+G110+G111,2)</f>
        <v>0</v>
      </c>
      <c r="H108" s="154">
        <f t="array" ref="H108">ROUND(H109+H110+H111,2)</f>
        <v>0</v>
      </c>
      <c r="I108" s="154">
        <f t="array" ref="I108">ROUND(E108+F108+G108+H108,2)</f>
        <v>0</v>
      </c>
      <c r="K108" s="299"/>
    </row>
    <row r="109" spans="1:12">
      <c r="A109" s="299"/>
      <c r="B109" s="299" t="s">
        <v>53</v>
      </c>
      <c r="C109" s="299"/>
      <c r="D109" s="39" t="s">
        <v>2138</v>
      </c>
      <c r="E109" s="150"/>
      <c r="F109" s="150"/>
      <c r="G109" s="150"/>
      <c r="H109" s="150"/>
      <c r="I109" s="154">
        <f t="array" ref="I109">ROUND(E109+F109+G109+H109,2)</f>
        <v>0</v>
      </c>
      <c r="K109" s="299"/>
    </row>
    <row r="110" spans="1:12">
      <c r="A110" s="299"/>
      <c r="B110" s="299" t="s">
        <v>54</v>
      </c>
      <c r="C110" s="299"/>
      <c r="D110" s="39" t="s">
        <v>2139</v>
      </c>
      <c r="E110" s="150"/>
      <c r="F110" s="150"/>
      <c r="G110" s="150"/>
      <c r="H110" s="150"/>
      <c r="I110" s="154">
        <f t="array" ref="I110">ROUND(E110+F110+G110+H110,2)</f>
        <v>0</v>
      </c>
      <c r="K110" s="299"/>
    </row>
    <row r="111" spans="1:12">
      <c r="A111" s="299"/>
      <c r="B111" s="299" t="s">
        <v>55</v>
      </c>
      <c r="C111" s="299"/>
      <c r="D111" s="39" t="s">
        <v>2140</v>
      </c>
      <c r="E111" s="150"/>
      <c r="F111" s="150"/>
      <c r="G111" s="150"/>
      <c r="H111" s="150"/>
      <c r="I111" s="154">
        <f t="array" ref="I111">ROUND(E111+F111+G111+H111,2)</f>
        <v>0</v>
      </c>
      <c r="K111" s="299"/>
    </row>
    <row r="112" spans="1:12">
      <c r="A112" s="299"/>
      <c r="B112" s="299" t="s">
        <v>58</v>
      </c>
      <c r="C112" s="299"/>
      <c r="D112" s="40" t="s">
        <v>86</v>
      </c>
      <c r="E112" s="154">
        <f t="array" ref="E112">ROUND(E107+E108,2)</f>
        <v>0</v>
      </c>
      <c r="F112" s="154">
        <f t="array" ref="F112">ROUND(F107+F108,2)</f>
        <v>0</v>
      </c>
      <c r="G112" s="154">
        <f t="array" ref="G112">ROUND(G107+G108,2)</f>
        <v>0</v>
      </c>
      <c r="H112" s="154">
        <f t="array" ref="H112">ROUND(H107+H108,2)</f>
        <v>0</v>
      </c>
      <c r="I112" s="154">
        <f t="array" ref="I112">ROUND(E112+F112+G112+H112,2)</f>
        <v>0</v>
      </c>
      <c r="K112" s="299"/>
    </row>
    <row r="113" spans="1:11">
      <c r="A113" s="299"/>
      <c r="B113" s="299" t="s">
        <v>60</v>
      </c>
      <c r="C113" s="299"/>
      <c r="D113" s="38" t="s">
        <v>87</v>
      </c>
      <c r="E113" s="150"/>
      <c r="F113" s="150"/>
      <c r="G113" s="150"/>
      <c r="H113" s="150"/>
      <c r="I113" s="154">
        <f t="array" ref="I113">ROUND(E113+F113+G113+H113,2)</f>
        <v>0</v>
      </c>
      <c r="K113" s="299"/>
    </row>
    <row r="114" spans="1:11">
      <c r="A114" s="299"/>
      <c r="B114" s="299" t="s">
        <v>62</v>
      </c>
      <c r="C114" s="299"/>
      <c r="D114" s="38" t="s">
        <v>88</v>
      </c>
      <c r="E114" s="150"/>
      <c r="F114" s="150"/>
      <c r="G114" s="150"/>
      <c r="H114" s="150"/>
      <c r="I114" s="154">
        <f t="array" ref="I114">ROUND(E114+F114+G114+H114,2)</f>
        <v>0</v>
      </c>
      <c r="K114" s="299"/>
    </row>
    <row r="115" spans="1:11">
      <c r="A115" s="299"/>
      <c r="B115" s="299" t="s">
        <v>64</v>
      </c>
      <c r="C115" s="299"/>
      <c r="D115" s="38" t="s">
        <v>89</v>
      </c>
      <c r="E115" s="150"/>
      <c r="F115" s="150"/>
      <c r="G115" s="150"/>
      <c r="H115" s="150"/>
      <c r="I115" s="154">
        <f t="array" ref="I115">ROUND(E115+F115+G115+H115,2)</f>
        <v>0</v>
      </c>
      <c r="K115" s="299"/>
    </row>
    <row r="116" spans="1:11">
      <c r="A116" s="299"/>
      <c r="B116" s="299" t="s">
        <v>66</v>
      </c>
      <c r="C116" s="299"/>
      <c r="D116" s="40" t="s">
        <v>90</v>
      </c>
      <c r="E116" s="154">
        <f t="array" ref="E116">ROUND(E113+E114+E115,2)</f>
        <v>0</v>
      </c>
      <c r="F116" s="154">
        <f t="array" ref="F116">ROUND(F113+F114+F115,2)</f>
        <v>0</v>
      </c>
      <c r="G116" s="154">
        <f t="array" ref="G116">ROUND(G113+G114+G115,2)</f>
        <v>0</v>
      </c>
      <c r="H116" s="154">
        <f t="array" ref="H116">ROUND(H113+H114+H115,2)</f>
        <v>0</v>
      </c>
      <c r="I116" s="154">
        <f t="array" ref="I116">ROUND(E116+F116+G116+H116,2)</f>
        <v>0</v>
      </c>
      <c r="K116" s="299"/>
    </row>
    <row r="117" spans="1:11">
      <c r="A117" s="299"/>
      <c r="B117" s="299"/>
      <c r="C117" s="299"/>
      <c r="D117" s="40" t="s">
        <v>91</v>
      </c>
      <c r="E117" s="154">
        <f t="array" ref="E117">ROUND(E112+E116,2)</f>
        <v>0</v>
      </c>
      <c r="F117" s="154">
        <f t="array" ref="F117">ROUND(F112+F116,2)</f>
        <v>0</v>
      </c>
      <c r="G117" s="154">
        <f t="array" ref="G117">ROUND(G112+G116,2)</f>
        <v>0</v>
      </c>
      <c r="H117" s="154">
        <f t="array" ref="H117">ROUND(H112+H116,2)</f>
        <v>0</v>
      </c>
      <c r="I117" s="154">
        <f t="array" ref="I117">ROUND(E117+F117+G117+H117,2)</f>
        <v>0</v>
      </c>
      <c r="K117" s="299"/>
    </row>
    <row r="118" spans="1:11">
      <c r="A118" s="299"/>
      <c r="B118" s="299"/>
      <c r="C118" s="299" t="s">
        <v>12</v>
      </c>
      <c r="K118" s="299"/>
    </row>
    <row r="119" spans="1:11">
      <c r="A119" s="299"/>
      <c r="B119" s="299"/>
      <c r="C119" s="299" t="s">
        <v>30</v>
      </c>
      <c r="D119" s="299"/>
      <c r="E119" s="299"/>
      <c r="F119" s="299"/>
      <c r="G119" s="299"/>
      <c r="H119" s="299"/>
      <c r="I119" s="299"/>
      <c r="J119" s="299"/>
      <c r="K119" s="299" t="s">
        <v>31</v>
      </c>
    </row>
  </sheetData>
  <mergeCells count="21">
    <mergeCell ref="D104:G104"/>
    <mergeCell ref="H104:I104"/>
    <mergeCell ref="D65:E65"/>
    <mergeCell ref="F65:J65"/>
    <mergeCell ref="D80:G80"/>
    <mergeCell ref="H80:I80"/>
    <mergeCell ref="D81:D82"/>
    <mergeCell ref="F33:I33"/>
    <mergeCell ref="H81:I81"/>
    <mergeCell ref="D42:H42"/>
    <mergeCell ref="I42:J42"/>
    <mergeCell ref="D34:I34"/>
    <mergeCell ref="E81:G81"/>
    <mergeCell ref="D56:J56"/>
    <mergeCell ref="D57:J57"/>
    <mergeCell ref="D1:I1"/>
    <mergeCell ref="D8:G8"/>
    <mergeCell ref="H8:I8"/>
    <mergeCell ref="D9:D10"/>
    <mergeCell ref="E9:G9"/>
    <mergeCell ref="H9:I9"/>
  </mergeCells>
  <phoneticPr fontId="16" type="noConversion"/>
  <dataValidations count="256">
    <dataValidation type="decimal" allowBlank="1" showInputMessage="1" showErrorMessage="1" errorTitle="Input Error" error="Please enter a numeric value between -99999999999999999 and 99999999999999999" sqref="F33 J33:J34">
      <formula1>-99999999999999900</formula1>
      <formula2>99999999999999900</formula2>
    </dataValidation>
    <dataValidation type="decimal" allowBlank="1" showInputMessage="1" showErrorMessage="1" errorTitle="Input Error" error="Please enter a numeric value between 0 and 99999999999999999" sqref="E12">
      <formula1>0</formula1>
      <formula2>99999999999999900</formula2>
    </dataValidation>
    <dataValidation type="decimal" allowBlank="1" showInputMessage="1" showErrorMessage="1" errorTitle="Input Error" error="Please enter a numeric value between 0 and 99999999999999999" sqref="F12">
      <formula1>0</formula1>
      <formula2>99999999999999900</formula2>
    </dataValidation>
    <dataValidation type="decimal" allowBlank="1" showInputMessage="1" showErrorMessage="1" errorTitle="Input Error" error="Please enter a numeric value between 0 and 99999999999999999" sqref="G12">
      <formula1>0</formula1>
      <formula2>99999999999999900</formula2>
    </dataValidation>
    <dataValidation type="decimal" allowBlank="1" showInputMessage="1" showErrorMessage="1" errorTitle="Input Error" error="Please enter a numeric value between 0 and 99999999999999999" sqref="H12">
      <formula1>0</formula1>
      <formula2>99999999999999900</formula2>
    </dataValidation>
    <dataValidation type="decimal" allowBlank="1" showInputMessage="1" showErrorMessage="1" errorTitle="Input Error" error="Please enter a numeric value between 0 and 99999999999999999" sqref="I12">
      <formula1>0</formula1>
      <formula2>99999999999999900</formula2>
    </dataValidation>
    <dataValidation type="decimal" allowBlank="1" showInputMessage="1" showErrorMessage="1" errorTitle="Input Error" error="Please enter a numeric value between 0 and 99999999999999999" sqref="E13">
      <formula1>0</formula1>
      <formula2>99999999999999900</formula2>
    </dataValidation>
    <dataValidation type="decimal" allowBlank="1" showInputMessage="1" showErrorMessage="1" errorTitle="Input Error" error="Please enter a numeric value between 0 and 99999999999999999" sqref="F13">
      <formula1>0</formula1>
      <formula2>99999999999999900</formula2>
    </dataValidation>
    <dataValidation type="decimal" allowBlank="1" showInputMessage="1" showErrorMessage="1" errorTitle="Input Error" error="Please enter a numeric value between 0 and 99999999999999999" sqref="G13">
      <formula1>0</formula1>
      <formula2>99999999999999900</formula2>
    </dataValidation>
    <dataValidation type="decimal" allowBlank="1" showInputMessage="1" showErrorMessage="1" errorTitle="Input Error" error="Please enter a numeric value between 0 and 99999999999999999" sqref="H13">
      <formula1>0</formula1>
      <formula2>99999999999999900</formula2>
    </dataValidation>
    <dataValidation type="decimal" allowBlank="1" showInputMessage="1" showErrorMessage="1" errorTitle="Input Error" error="Please enter a numeric value between 0 and 99999999999999999" sqref="I13">
      <formula1>0</formula1>
      <formula2>99999999999999900</formula2>
    </dataValidation>
    <dataValidation type="decimal" allowBlank="1" showInputMessage="1" showErrorMessage="1" errorTitle="Input Error" error="Please enter a numeric value between 0 and 99999999999999999" sqref="E14">
      <formula1>0</formula1>
      <formula2>99999999999999900</formula2>
    </dataValidation>
    <dataValidation type="decimal" allowBlank="1" showInputMessage="1" showErrorMessage="1" errorTitle="Input Error" error="Please enter a numeric value between 0 and 99999999999999999" sqref="F14">
      <formula1>0</formula1>
      <formula2>99999999999999900</formula2>
    </dataValidation>
    <dataValidation type="decimal" allowBlank="1" showInputMessage="1" showErrorMessage="1" errorTitle="Input Error" error="Please enter a numeric value between 0 and 99999999999999999" sqref="G14">
      <formula1>0</formula1>
      <formula2>99999999999999900</formula2>
    </dataValidation>
    <dataValidation type="decimal" allowBlank="1" showInputMessage="1" showErrorMessage="1" errorTitle="Input Error" error="Please enter a numeric value between 0 and 99999999999999999" sqref="H14">
      <formula1>0</formula1>
      <formula2>99999999999999900</formula2>
    </dataValidation>
    <dataValidation type="decimal" allowBlank="1" showInputMessage="1" showErrorMessage="1" errorTitle="Input Error" error="Please enter a numeric value between 0 and 99999999999999999" sqref="I14">
      <formula1>0</formula1>
      <formula2>99999999999999900</formula2>
    </dataValidation>
    <dataValidation type="decimal" allowBlank="1" showInputMessage="1" showErrorMessage="1" errorTitle="Input Error" error="Please enter a numeric value between 0 and 99999999999999999" sqref="E15">
      <formula1>0</formula1>
      <formula2>99999999999999900</formula2>
    </dataValidation>
    <dataValidation type="decimal" allowBlank="1" showInputMessage="1" showErrorMessage="1" errorTitle="Input Error" error="Please enter a numeric value between 0 and 99999999999999999" sqref="F15">
      <formula1>0</formula1>
      <formula2>99999999999999900</formula2>
    </dataValidation>
    <dataValidation type="decimal" allowBlank="1" showInputMessage="1" showErrorMessage="1" errorTitle="Input Error" error="Please enter a numeric value between 0 and 99999999999999999" sqref="G15">
      <formula1>0</formula1>
      <formula2>99999999999999900</formula2>
    </dataValidation>
    <dataValidation type="decimal" allowBlank="1" showInputMessage="1" showErrorMessage="1" errorTitle="Input Error" error="Please enter a numeric value between 0 and 99999999999999999" sqref="H15">
      <formula1>0</formula1>
      <formula2>99999999999999900</formula2>
    </dataValidation>
    <dataValidation type="decimal" allowBlank="1" showInputMessage="1" showErrorMessage="1" errorTitle="Input Error" error="Please enter a numeric value between 0 and 99999999999999999" sqref="I15">
      <formula1>0</formula1>
      <formula2>99999999999999900</formula2>
    </dataValidation>
    <dataValidation type="decimal" allowBlank="1" showInputMessage="1" showErrorMessage="1" errorTitle="Input Error" error="Please enter a numeric value between 0 and 99999999999999999" sqref="E16">
      <formula1>0</formula1>
      <formula2>99999999999999900</formula2>
    </dataValidation>
    <dataValidation type="decimal" allowBlank="1" showInputMessage="1" showErrorMessage="1" errorTitle="Input Error" error="Please enter a numeric value between 0 and 99999999999999999" sqref="F16">
      <formula1>0</formula1>
      <formula2>99999999999999900</formula2>
    </dataValidation>
    <dataValidation type="decimal" allowBlank="1" showInputMessage="1" showErrorMessage="1" errorTitle="Input Error" error="Please enter a numeric value between 0 and 99999999999999999" sqref="G16">
      <formula1>0</formula1>
      <formula2>99999999999999900</formula2>
    </dataValidation>
    <dataValidation type="decimal" allowBlank="1" showInputMessage="1" showErrorMessage="1" errorTitle="Input Error" error="Please enter a numeric value between 0 and 99999999999999999" sqref="H16">
      <formula1>0</formula1>
      <formula2>99999999999999900</formula2>
    </dataValidation>
    <dataValidation type="decimal" allowBlank="1" showInputMessage="1" showErrorMessage="1" errorTitle="Input Error" error="Please enter a numeric value between 0 and 99999999999999999" sqref="I16">
      <formula1>0</formula1>
      <formula2>99999999999999900</formula2>
    </dataValidation>
    <dataValidation type="decimal" allowBlank="1" showInputMessage="1" showErrorMessage="1" errorTitle="Input Error" error="Please enter a numeric value between 0 and 99999999999999999" sqref="E17">
      <formula1>0</formula1>
      <formula2>99999999999999900</formula2>
    </dataValidation>
    <dataValidation type="decimal" allowBlank="1" showInputMessage="1" showErrorMessage="1" errorTitle="Input Error" error="Please enter a numeric value between 0 and 99999999999999999" sqref="F17">
      <formula1>0</formula1>
      <formula2>99999999999999900</formula2>
    </dataValidation>
    <dataValidation type="decimal" allowBlank="1" showInputMessage="1" showErrorMessage="1" errorTitle="Input Error" error="Please enter a numeric value between 0 and 99999999999999999" sqref="G17">
      <formula1>0</formula1>
      <formula2>99999999999999900</formula2>
    </dataValidation>
    <dataValidation type="decimal" allowBlank="1" showInputMessage="1" showErrorMessage="1" errorTitle="Input Error" error="Please enter a numeric value between 0 and 99999999999999999" sqref="H17">
      <formula1>0</formula1>
      <formula2>99999999999999900</formula2>
    </dataValidation>
    <dataValidation type="decimal" allowBlank="1" showInputMessage="1" showErrorMessage="1" errorTitle="Input Error" error="Please enter a numeric value between 0 and 99999999999999999" sqref="I17">
      <formula1>0</formula1>
      <formula2>99999999999999900</formula2>
    </dataValidation>
    <dataValidation type="decimal" allowBlank="1" showInputMessage="1" showErrorMessage="1" errorTitle="Input Error" error="Please enter a numeric value between 0 and 99999999999999999" sqref="E18">
      <formula1>0</formula1>
      <formula2>99999999999999900</formula2>
    </dataValidation>
    <dataValidation type="decimal" allowBlank="1" showInputMessage="1" showErrorMessage="1" errorTitle="Input Error" error="Please enter a numeric value between 0 and 99999999999999999" sqref="F18">
      <formula1>0</formula1>
      <formula2>99999999999999900</formula2>
    </dataValidation>
    <dataValidation type="decimal" allowBlank="1" showInputMessage="1" showErrorMessage="1" errorTitle="Input Error" error="Please enter a numeric value between 0 and 99999999999999999" sqref="G18">
      <formula1>0</formula1>
      <formula2>99999999999999900</formula2>
    </dataValidation>
    <dataValidation type="decimal" allowBlank="1" showInputMessage="1" showErrorMessage="1" errorTitle="Input Error" error="Please enter a numeric value between 0 and 99999999999999999" sqref="H18">
      <formula1>0</formula1>
      <formula2>99999999999999900</formula2>
    </dataValidation>
    <dataValidation type="decimal" allowBlank="1" showInputMessage="1" showErrorMessage="1" errorTitle="Input Error" error="Please enter a numeric value between 0 and 99999999999999999" sqref="I18">
      <formula1>0</formula1>
      <formula2>99999999999999900</formula2>
    </dataValidation>
    <dataValidation type="decimal" allowBlank="1" showInputMessage="1" showErrorMessage="1" errorTitle="Input Error" error="Please enter a numeric value between 0 and 99999999999999999" sqref="E19">
      <formula1>0</formula1>
      <formula2>99999999999999900</formula2>
    </dataValidation>
    <dataValidation type="decimal" allowBlank="1" showInputMessage="1" showErrorMessage="1" errorTitle="Input Error" error="Please enter a numeric value between 0 and 99999999999999999" sqref="F19">
      <formula1>0</formula1>
      <formula2>99999999999999900</formula2>
    </dataValidation>
    <dataValidation type="decimal" allowBlank="1" showInputMessage="1" showErrorMessage="1" errorTitle="Input Error" error="Please enter a numeric value between 0 and 99999999999999999" sqref="G19">
      <formula1>0</formula1>
      <formula2>99999999999999900</formula2>
    </dataValidation>
    <dataValidation type="decimal" allowBlank="1" showInputMessage="1" showErrorMessage="1" errorTitle="Input Error" error="Please enter a numeric value between 0 and 99999999999999999" sqref="H19">
      <formula1>0</formula1>
      <formula2>99999999999999900</formula2>
    </dataValidation>
    <dataValidation type="decimal" allowBlank="1" showInputMessage="1" showErrorMessage="1" errorTitle="Input Error" error="Please enter a numeric value between 0 and 99999999999999999" sqref="I19">
      <formula1>0</formula1>
      <formula2>99999999999999900</formula2>
    </dataValidation>
    <dataValidation type="decimal" allowBlank="1" showInputMessage="1" showErrorMessage="1" errorTitle="Input Error" error="Please enter a numeric value between 0 and 99999999999999999" sqref="E20">
      <formula1>0</formula1>
      <formula2>99999999999999900</formula2>
    </dataValidation>
    <dataValidation type="decimal" allowBlank="1" showInputMessage="1" showErrorMessage="1" errorTitle="Input Error" error="Please enter a numeric value between 0 and 99999999999999999" sqref="F20">
      <formula1>0</formula1>
      <formula2>99999999999999900</formula2>
    </dataValidation>
    <dataValidation type="decimal" allowBlank="1" showInputMessage="1" showErrorMessage="1" errorTitle="Input Error" error="Please enter a numeric value between 0 and 99999999999999999" sqref="G20">
      <formula1>0</formula1>
      <formula2>99999999999999900</formula2>
    </dataValidation>
    <dataValidation type="decimal" allowBlank="1" showInputMessage="1" showErrorMessage="1" errorTitle="Input Error" error="Please enter a numeric value between 0 and 99999999999999999" sqref="H20">
      <formula1>0</formula1>
      <formula2>99999999999999900</formula2>
    </dataValidation>
    <dataValidation type="decimal" allowBlank="1" showInputMessage="1" showErrorMessage="1" errorTitle="Input Error" error="Please enter a numeric value between 0 and 99999999999999999" sqref="I20">
      <formula1>0</formula1>
      <formula2>99999999999999900</formula2>
    </dataValidation>
    <dataValidation type="decimal" allowBlank="1" showInputMessage="1" showErrorMessage="1" errorTitle="Input Error" error="Please enter a numeric value between 0 and 99999999999999999" sqref="E21">
      <formula1>0</formula1>
      <formula2>99999999999999900</formula2>
    </dataValidation>
    <dataValidation type="decimal" allowBlank="1" showInputMessage="1" showErrorMessage="1" errorTitle="Input Error" error="Please enter a numeric value between 0 and 99999999999999999" sqref="F21">
      <formula1>0</formula1>
      <formula2>99999999999999900</formula2>
    </dataValidation>
    <dataValidation type="decimal" allowBlank="1" showInputMessage="1" showErrorMessage="1" errorTitle="Input Error" error="Please enter a numeric value between 0 and 99999999999999999" sqref="G21">
      <formula1>0</formula1>
      <formula2>99999999999999900</formula2>
    </dataValidation>
    <dataValidation type="decimal" allowBlank="1" showInputMessage="1" showErrorMessage="1" errorTitle="Input Error" error="Please enter a numeric value between 0 and 99999999999999999" sqref="H21">
      <formula1>0</formula1>
      <formula2>99999999999999900</formula2>
    </dataValidation>
    <dataValidation type="decimal" allowBlank="1" showInputMessage="1" showErrorMessage="1" errorTitle="Input Error" error="Please enter a numeric value between 0 and 99999999999999999" sqref="I21">
      <formula1>0</formula1>
      <formula2>99999999999999900</formula2>
    </dataValidation>
    <dataValidation type="decimal" allowBlank="1" showInputMessage="1" showErrorMessage="1" errorTitle="Input Error" error="Please enter a numeric value between 0 and 99999999999999999" sqref="E22">
      <formula1>0</formula1>
      <formula2>99999999999999900</formula2>
    </dataValidation>
    <dataValidation type="decimal" allowBlank="1" showInputMessage="1" showErrorMessage="1" errorTitle="Input Error" error="Please enter a numeric value between 0 and 99999999999999999" sqref="F22">
      <formula1>0</formula1>
      <formula2>99999999999999900</formula2>
    </dataValidation>
    <dataValidation type="decimal" allowBlank="1" showInputMessage="1" showErrorMessage="1" errorTitle="Input Error" error="Please enter a numeric value between 0 and 99999999999999999" sqref="G22">
      <formula1>0</formula1>
      <formula2>99999999999999900</formula2>
    </dataValidation>
    <dataValidation type="decimal" allowBlank="1" showInputMessage="1" showErrorMessage="1" errorTitle="Input Error" error="Please enter a numeric value between 0 and 99999999999999999" sqref="H22">
      <formula1>0</formula1>
      <formula2>99999999999999900</formula2>
    </dataValidation>
    <dataValidation type="decimal" allowBlank="1" showInputMessage="1" showErrorMessage="1" errorTitle="Input Error" error="Please enter a numeric value between 0 and 99999999999999999" sqref="I22">
      <formula1>0</formula1>
      <formula2>99999999999999900</formula2>
    </dataValidation>
    <dataValidation type="decimal" allowBlank="1" showInputMessage="1" showErrorMessage="1" errorTitle="Input Error" error="Please enter a numeric value between 0 and 99999999999999999" sqref="E23">
      <formula1>0</formula1>
      <formula2>99999999999999900</formula2>
    </dataValidation>
    <dataValidation type="decimal" allowBlank="1" showInputMessage="1" showErrorMessage="1" errorTitle="Input Error" error="Please enter a numeric value between 0 and 99999999999999999" sqref="F23">
      <formula1>0</formula1>
      <formula2>99999999999999900</formula2>
    </dataValidation>
    <dataValidation type="decimal" allowBlank="1" showInputMessage="1" showErrorMessage="1" errorTitle="Input Error" error="Please enter a numeric value between 0 and 99999999999999999" sqref="G23">
      <formula1>0</formula1>
      <formula2>99999999999999900</formula2>
    </dataValidation>
    <dataValidation type="decimal" allowBlank="1" showInputMessage="1" showErrorMessage="1" errorTitle="Input Error" error="Please enter a numeric value between 0 and 99999999999999999" sqref="H23">
      <formula1>0</formula1>
      <formula2>99999999999999900</formula2>
    </dataValidation>
    <dataValidation type="decimal" allowBlank="1" showInputMessage="1" showErrorMessage="1" errorTitle="Input Error" error="Please enter a numeric value between 0 and 99999999999999999" sqref="I23">
      <formula1>0</formula1>
      <formula2>99999999999999900</formula2>
    </dataValidation>
    <dataValidation type="decimal" allowBlank="1" showInputMessage="1" showErrorMessage="1" errorTitle="Input Error" error="Please enter a numeric value between 0 and 99999999999999999" sqref="E24">
      <formula1>0</formula1>
      <formula2>99999999999999900</formula2>
    </dataValidation>
    <dataValidation type="decimal" allowBlank="1" showInputMessage="1" showErrorMessage="1" errorTitle="Input Error" error="Please enter a numeric value between 0 and 99999999999999999" sqref="F24">
      <formula1>0</formula1>
      <formula2>99999999999999900</formula2>
    </dataValidation>
    <dataValidation type="decimal" allowBlank="1" showInputMessage="1" showErrorMessage="1" errorTitle="Input Error" error="Please enter a numeric value between 0 and 99999999999999999" sqref="G24">
      <formula1>0</formula1>
      <formula2>99999999999999900</formula2>
    </dataValidation>
    <dataValidation type="decimal" allowBlank="1" showInputMessage="1" showErrorMessage="1" errorTitle="Input Error" error="Please enter a numeric value between 0 and 99999999999999999" sqref="H24">
      <formula1>0</formula1>
      <formula2>99999999999999900</formula2>
    </dataValidation>
    <dataValidation type="decimal" allowBlank="1" showInputMessage="1" showErrorMessage="1" errorTitle="Input Error" error="Please enter a numeric value between 0 and 99999999999999999" sqref="I24">
      <formula1>0</formula1>
      <formula2>99999999999999900</formula2>
    </dataValidation>
    <dataValidation type="decimal" allowBlank="1" showInputMessage="1" showErrorMessage="1" errorTitle="Input Error" error="Please enter a numeric value between 0 and 99999999999999999" sqref="E45">
      <formula1>0</formula1>
      <formula2>99999999999999900</formula2>
    </dataValidation>
    <dataValidation type="decimal" allowBlank="1" showInputMessage="1" showErrorMessage="1" errorTitle="Input Error" error="Please enter a numeric value between 0 and 99999999999999999" sqref="F45">
      <formula1>0</formula1>
      <formula2>99999999999999900</formula2>
    </dataValidation>
    <dataValidation type="decimal" allowBlank="1" showInputMessage="1" showErrorMessage="1" errorTitle="Input Error" error="Please enter a numeric value between 0 and 99999999999999999" sqref="G45">
      <formula1>0</formula1>
      <formula2>99999999999999900</formula2>
    </dataValidation>
    <dataValidation type="decimal" allowBlank="1" showInputMessage="1" showErrorMessage="1" errorTitle="Input Error" error="Please enter a numeric value between 0 and 99999999999999999" sqref="H45">
      <formula1>0</formula1>
      <formula2>99999999999999900</formula2>
    </dataValidation>
    <dataValidation type="decimal" allowBlank="1" showInputMessage="1" showErrorMessage="1" errorTitle="Input Error" error="Please enter a numeric value between 0 and 99999999999999999" sqref="I45">
      <formula1>0</formula1>
      <formula2>99999999999999900</formula2>
    </dataValidation>
    <dataValidation type="decimal" allowBlank="1" showInputMessage="1" showErrorMessage="1" errorTitle="Input Error" error="Please enter a numeric value between 0 and 99999999999999999" sqref="J45">
      <formula1>0</formula1>
      <formula2>99999999999999900</formula2>
    </dataValidation>
    <dataValidation type="decimal" allowBlank="1" showInputMessage="1" showErrorMessage="1" errorTitle="Input Error" error="Please enter a numeric value between 0 and 99999999999999999" sqref="E46">
      <formula1>0</formula1>
      <formula2>99999999999999900</formula2>
    </dataValidation>
    <dataValidation type="decimal" allowBlank="1" showInputMessage="1" showErrorMessage="1" errorTitle="Input Error" error="Please enter a numeric value between 0 and 99999999999999999" sqref="F46">
      <formula1>0</formula1>
      <formula2>99999999999999900</formula2>
    </dataValidation>
    <dataValidation type="decimal" allowBlank="1" showInputMessage="1" showErrorMessage="1" errorTitle="Input Error" error="Please enter a numeric value between 0 and 99999999999999999" sqref="G46">
      <formula1>0</formula1>
      <formula2>99999999999999900</formula2>
    </dataValidation>
    <dataValidation type="decimal" allowBlank="1" showInputMessage="1" showErrorMessage="1" errorTitle="Input Error" error="Please enter a numeric value between 0 and 99999999999999999" sqref="H46">
      <formula1>0</formula1>
      <formula2>99999999999999900</formula2>
    </dataValidation>
    <dataValidation type="decimal" allowBlank="1" showInputMessage="1" showErrorMessage="1" errorTitle="Input Error" error="Please enter a numeric value between 0 and 99999999999999999" sqref="I46">
      <formula1>0</formula1>
      <formula2>99999999999999900</formula2>
    </dataValidation>
    <dataValidation type="decimal" allowBlank="1" showInputMessage="1" showErrorMessage="1" errorTitle="Input Error" error="Please enter a numeric value between 0 and 99999999999999999" sqref="J46">
      <formula1>0</formula1>
      <formula2>99999999999999900</formula2>
    </dataValidation>
    <dataValidation type="decimal" allowBlank="1" showInputMessage="1" showErrorMessage="1" errorTitle="Input Error" error="Please enter a numeric value between 0 and 99999999999999999" sqref="E47">
      <formula1>0</formula1>
      <formula2>99999999999999900</formula2>
    </dataValidation>
    <dataValidation type="decimal" allowBlank="1" showInputMessage="1" showErrorMessage="1" errorTitle="Input Error" error="Please enter a numeric value between 0 and 99999999999999999" sqref="F47">
      <formula1>0</formula1>
      <formula2>99999999999999900</formula2>
    </dataValidation>
    <dataValidation type="decimal" allowBlank="1" showInputMessage="1" showErrorMessage="1" errorTitle="Input Error" error="Please enter a numeric value between 0 and 99999999999999999" sqref="G47">
      <formula1>0</formula1>
      <formula2>99999999999999900</formula2>
    </dataValidation>
    <dataValidation type="decimal" allowBlank="1" showInputMessage="1" showErrorMessage="1" errorTitle="Input Error" error="Please enter a numeric value between 0 and 99999999999999999" sqref="H47">
      <formula1>0</formula1>
      <formula2>99999999999999900</formula2>
    </dataValidation>
    <dataValidation type="decimal" allowBlank="1" showInputMessage="1" showErrorMessage="1" errorTitle="Input Error" error="Please enter a numeric value between 0 and 99999999999999999" sqref="I47">
      <formula1>0</formula1>
      <formula2>99999999999999900</formula2>
    </dataValidation>
    <dataValidation type="decimal" allowBlank="1" showInputMessage="1" showErrorMessage="1" errorTitle="Input Error" error="Please enter a numeric value between 0 and 99999999999999999" sqref="J47">
      <formula1>0</formula1>
      <formula2>99999999999999900</formula2>
    </dataValidation>
    <dataValidation type="decimal" allowBlank="1" showInputMessage="1" showErrorMessage="1" errorTitle="Input Error" error="Please enter a numeric value between 0 and 99999999999999999" sqref="E48">
      <formula1>0</formula1>
      <formula2>99999999999999900</formula2>
    </dataValidation>
    <dataValidation type="decimal" allowBlank="1" showInputMessage="1" showErrorMessage="1" errorTitle="Input Error" error="Please enter a numeric value between 0 and 99999999999999999" sqref="F48">
      <formula1>0</formula1>
      <formula2>99999999999999900</formula2>
    </dataValidation>
    <dataValidation type="decimal" allowBlank="1" showInputMessage="1" showErrorMessage="1" errorTitle="Input Error" error="Please enter a numeric value between 0 and 99999999999999999" sqref="G48">
      <formula1>0</formula1>
      <formula2>99999999999999900</formula2>
    </dataValidation>
    <dataValidation type="decimal" allowBlank="1" showInputMessage="1" showErrorMessage="1" errorTitle="Input Error" error="Please enter a numeric value between 0 and 99999999999999999" sqref="H48">
      <formula1>0</formula1>
      <formula2>99999999999999900</formula2>
    </dataValidation>
    <dataValidation type="decimal" allowBlank="1" showInputMessage="1" showErrorMessage="1" errorTitle="Input Error" error="Please enter a numeric value between 0 and 99999999999999999" sqref="I48">
      <formula1>0</formula1>
      <formula2>99999999999999900</formula2>
    </dataValidation>
    <dataValidation type="decimal" allowBlank="1" showInputMessage="1" showErrorMessage="1" errorTitle="Input Error" error="Please enter a numeric value between 0 and 99999999999999999" sqref="J48">
      <formula1>0</formula1>
      <formula2>99999999999999900</formula2>
    </dataValidation>
    <dataValidation type="decimal" allowBlank="1" showInputMessage="1" showErrorMessage="1" errorTitle="Input Error" error="Please enter a numeric value between 0 and 99999999999999999" sqref="E49">
      <formula1>0</formula1>
      <formula2>99999999999999900</formula2>
    </dataValidation>
    <dataValidation type="decimal" allowBlank="1" showInputMessage="1" showErrorMessage="1" errorTitle="Input Error" error="Please enter a numeric value between 0 and 99999999999999999" sqref="F49">
      <formula1>0</formula1>
      <formula2>99999999999999900</formula2>
    </dataValidation>
    <dataValidation type="decimal" allowBlank="1" showInputMessage="1" showErrorMessage="1" errorTitle="Input Error" error="Please enter a numeric value between 0 and 99999999999999999" sqref="G49">
      <formula1>0</formula1>
      <formula2>99999999999999900</formula2>
    </dataValidation>
    <dataValidation type="decimal" allowBlank="1" showInputMessage="1" showErrorMessage="1" errorTitle="Input Error" error="Please enter a numeric value between 0 and 99999999999999999" sqref="H49">
      <formula1>0</formula1>
      <formula2>99999999999999900</formula2>
    </dataValidation>
    <dataValidation type="decimal" allowBlank="1" showInputMessage="1" showErrorMessage="1" errorTitle="Input Error" error="Please enter a numeric value between 0 and 99999999999999999" sqref="I49">
      <formula1>0</formula1>
      <formula2>99999999999999900</formula2>
    </dataValidation>
    <dataValidation type="decimal" allowBlank="1" showInputMessage="1" showErrorMessage="1" errorTitle="Input Error" error="Please enter a numeric value between 0 and 99999999999999999" sqref="J49">
      <formula1>0</formula1>
      <formula2>99999999999999900</formula2>
    </dataValidation>
    <dataValidation type="decimal" allowBlank="1" showInputMessage="1" showErrorMessage="1" errorTitle="Input Error" error="Please enter a numeric value between 0 and 99999999999999999" sqref="E50">
      <formula1>0</formula1>
      <formula2>99999999999999900</formula2>
    </dataValidation>
    <dataValidation type="decimal" allowBlank="1" showInputMessage="1" showErrorMessage="1" errorTitle="Input Error" error="Please enter a numeric value between 0 and 99999999999999999" sqref="F50">
      <formula1>0</formula1>
      <formula2>99999999999999900</formula2>
    </dataValidation>
    <dataValidation type="decimal" allowBlank="1" showInputMessage="1" showErrorMessage="1" errorTitle="Input Error" error="Please enter a numeric value between 0 and 99999999999999999" sqref="G50">
      <formula1>0</formula1>
      <formula2>99999999999999900</formula2>
    </dataValidation>
    <dataValidation type="decimal" allowBlank="1" showInputMessage="1" showErrorMessage="1" errorTitle="Input Error" error="Please enter a numeric value between 0 and 99999999999999999" sqref="H50">
      <formula1>0</formula1>
      <formula2>99999999999999900</formula2>
    </dataValidation>
    <dataValidation type="decimal" allowBlank="1" showInputMessage="1" showErrorMessage="1" errorTitle="Input Error" error="Please enter a numeric value between 0 and 99999999999999999" sqref="I50">
      <formula1>0</formula1>
      <formula2>99999999999999900</formula2>
    </dataValidation>
    <dataValidation type="decimal" allowBlank="1" showInputMessage="1" showErrorMessage="1" errorTitle="Input Error" error="Please enter a numeric value between 0 and 99999999999999999" sqref="J50">
      <formula1>0</formula1>
      <formula2>99999999999999900</formula2>
    </dataValidation>
    <dataValidation type="decimal" allowBlank="1" showInputMessage="1" showErrorMessage="1" errorTitle="Input Error" error="Please enter a numeric value between 0 and 99999999999999999" sqref="E51">
      <formula1>0</formula1>
      <formula2>99999999999999900</formula2>
    </dataValidation>
    <dataValidation type="decimal" allowBlank="1" showInputMessage="1" showErrorMessage="1" errorTitle="Input Error" error="Please enter a numeric value between 0 and 99999999999999999" sqref="F51">
      <formula1>0</formula1>
      <formula2>99999999999999900</formula2>
    </dataValidation>
    <dataValidation type="decimal" allowBlank="1" showInputMessage="1" showErrorMessage="1" errorTitle="Input Error" error="Please enter a numeric value between 0 and 99999999999999999" sqref="G51">
      <formula1>0</formula1>
      <formula2>99999999999999900</formula2>
    </dataValidation>
    <dataValidation type="decimal" allowBlank="1" showInputMessage="1" showErrorMessage="1" errorTitle="Input Error" error="Please enter a numeric value between 0 and 99999999999999999" sqref="H51">
      <formula1>0</formula1>
      <formula2>99999999999999900</formula2>
    </dataValidation>
    <dataValidation type="decimal" allowBlank="1" showInputMessage="1" showErrorMessage="1" errorTitle="Input Error" error="Please enter a numeric value between 0 and 99999999999999999" sqref="I51">
      <formula1>0</formula1>
      <formula2>99999999999999900</formula2>
    </dataValidation>
    <dataValidation type="decimal" allowBlank="1" showInputMessage="1" showErrorMessage="1" errorTitle="Input Error" error="Please enter a numeric value between 0 and 99999999999999999" sqref="J51">
      <formula1>0</formula1>
      <formula2>99999999999999900</formula2>
    </dataValidation>
    <dataValidation type="decimal" allowBlank="1" showInputMessage="1" showErrorMessage="1" errorTitle="Input Error" error="Please enter a numeric value between 0 and 99999999999999999" sqref="E52">
      <formula1>0</formula1>
      <formula2>99999999999999900</formula2>
    </dataValidation>
    <dataValidation type="decimal" allowBlank="1" showInputMessage="1" showErrorMessage="1" errorTitle="Input Error" error="Please enter a numeric value between 0 and 99999999999999999" sqref="F52">
      <formula1>0</formula1>
      <formula2>99999999999999900</formula2>
    </dataValidation>
    <dataValidation type="decimal" allowBlank="1" showInputMessage="1" showErrorMessage="1" errorTitle="Input Error" error="Please enter a numeric value between 0 and 99999999999999999" sqref="G52">
      <formula1>0</formula1>
      <formula2>99999999999999900</formula2>
    </dataValidation>
    <dataValidation type="decimal" allowBlank="1" showInputMessage="1" showErrorMessage="1" errorTitle="Input Error" error="Please enter a numeric value between 0 and 99999999999999999" sqref="H52">
      <formula1>0</formula1>
      <formula2>99999999999999900</formula2>
    </dataValidation>
    <dataValidation type="decimal" allowBlank="1" showInputMessage="1" showErrorMessage="1" errorTitle="Input Error" error="Please enter a numeric value between 0 and 99999999999999999" sqref="I52">
      <formula1>0</formula1>
      <formula2>99999999999999900</formula2>
    </dataValidation>
    <dataValidation type="decimal" allowBlank="1" showInputMessage="1" showErrorMessage="1" errorTitle="Input Error" error="Please enter a numeric value between 0 and 99999999999999999" sqref="J52">
      <formula1>0</formula1>
      <formula2>99999999999999900</formula2>
    </dataValidation>
    <dataValidation type="decimal" allowBlank="1" showInputMessage="1" showErrorMessage="1" errorTitle="Input Error" error="Please enter a numeric value between 0 and 99999999999999999" sqref="E53">
      <formula1>0</formula1>
      <formula2>99999999999999900</formula2>
    </dataValidation>
    <dataValidation type="decimal" allowBlank="1" showInputMessage="1" showErrorMessage="1" errorTitle="Input Error" error="Please enter a numeric value between 0 and 99999999999999999" sqref="F53">
      <formula1>0</formula1>
      <formula2>99999999999999900</formula2>
    </dataValidation>
    <dataValidation type="decimal" allowBlank="1" showInputMessage="1" showErrorMessage="1" errorTitle="Input Error" error="Please enter a numeric value between 0 and 99999999999999999" sqref="G53">
      <formula1>0</formula1>
      <formula2>99999999999999900</formula2>
    </dataValidation>
    <dataValidation type="decimal" allowBlank="1" showInputMessage="1" showErrorMessage="1" errorTitle="Input Error" error="Please enter a numeric value between 0 and 99999999999999999" sqref="H53">
      <formula1>0</formula1>
      <formula2>99999999999999900</formula2>
    </dataValidation>
    <dataValidation type="decimal" allowBlank="1" showInputMessage="1" showErrorMessage="1" errorTitle="Input Error" error="Please enter a numeric value between 0 and 99999999999999999" sqref="I53">
      <formula1>0</formula1>
      <formula2>99999999999999900</formula2>
    </dataValidation>
    <dataValidation type="decimal" allowBlank="1" showInputMessage="1" showErrorMessage="1" errorTitle="Input Error" error="Please enter a numeric value between 0 and 99999999999999999" sqref="J53">
      <formula1>0</formula1>
      <formula2>99999999999999900</formula2>
    </dataValidation>
    <dataValidation type="decimal" allowBlank="1" showInputMessage="1" showErrorMessage="1" errorTitle="Input Error" error="Please enter a numeric value between 0 and 99999999999999999" sqref="E54">
      <formula1>0</formula1>
      <formula2>99999999999999900</formula2>
    </dataValidation>
    <dataValidation type="decimal" allowBlank="1" showInputMessage="1" showErrorMessage="1" errorTitle="Input Error" error="Please enter a numeric value between 0 and 99999999999999999" sqref="F54">
      <formula1>0</formula1>
      <formula2>99999999999999900</formula2>
    </dataValidation>
    <dataValidation type="decimal" allowBlank="1" showInputMessage="1" showErrorMessage="1" errorTitle="Input Error" error="Please enter a numeric value between 0 and 99999999999999999" sqref="G54">
      <formula1>0</formula1>
      <formula2>99999999999999900</formula2>
    </dataValidation>
    <dataValidation type="decimal" allowBlank="1" showInputMessage="1" showErrorMessage="1" errorTitle="Input Error" error="Please enter a numeric value between 0 and 99999999999999999" sqref="H54">
      <formula1>0</formula1>
      <formula2>99999999999999900</formula2>
    </dataValidation>
    <dataValidation type="decimal" allowBlank="1" showInputMessage="1" showErrorMessage="1" errorTitle="Input Error" error="Please enter a numeric value between 0 and 99999999999999999" sqref="I54">
      <formula1>0</formula1>
      <formula2>99999999999999900</formula2>
    </dataValidation>
    <dataValidation type="decimal" allowBlank="1" showInputMessage="1" showErrorMessage="1" errorTitle="Input Error" error="Please enter a numeric value between 0 and 99999999999999999" sqref="J54">
      <formula1>0</formula1>
      <formula2>99999999999999900</formula2>
    </dataValidation>
    <dataValidation type="decimal" allowBlank="1" showInputMessage="1" showErrorMessage="1" errorTitle="Input Error" error="Please enter a numeric value between 0 and 99999999999999999" sqref="E55">
      <formula1>0</formula1>
      <formula2>99999999999999900</formula2>
    </dataValidation>
    <dataValidation type="decimal" allowBlank="1" showInputMessage="1" showErrorMessage="1" errorTitle="Input Error" error="Please enter a numeric value between 0 and 99999999999999999" sqref="F55">
      <formula1>0</formula1>
      <formula2>99999999999999900</formula2>
    </dataValidation>
    <dataValidation type="decimal" allowBlank="1" showInputMessage="1" showErrorMessage="1" errorTitle="Input Error" error="Please enter a numeric value between 0 and 99999999999999999" sqref="G55">
      <formula1>0</formula1>
      <formula2>99999999999999900</formula2>
    </dataValidation>
    <dataValidation type="decimal" allowBlank="1" showInputMessage="1" showErrorMessage="1" errorTitle="Input Error" error="Please enter a numeric value between 0 and 99999999999999999" sqref="H55">
      <formula1>0</formula1>
      <formula2>99999999999999900</formula2>
    </dataValidation>
    <dataValidation type="decimal" allowBlank="1" showInputMessage="1" showErrorMessage="1" errorTitle="Input Error" error="Please enter a numeric value between 0 and 99999999999999999" sqref="I55">
      <formula1>0</formula1>
      <formula2>99999999999999900</formula2>
    </dataValidation>
    <dataValidation type="decimal" allowBlank="1" showInputMessage="1" showErrorMessage="1" errorTitle="Input Error" error="Please enter a numeric value between 0 and 99999999999999999" sqref="J55">
      <formula1>0</formula1>
      <formula2>99999999999999900</formula2>
    </dataValidation>
    <dataValidation type="decimal" allowBlank="1" showInputMessage="1" showErrorMessage="1" errorTitle="Input Error" error="Please enter a numeric value between 0 and 99999999999999999" sqref="E67">
      <formula1>0</formula1>
      <formula2>99999999999999900</formula2>
    </dataValidation>
    <dataValidation type="decimal" allowBlank="1" showInputMessage="1" showErrorMessage="1" errorTitle="Input Error" error="Please enter a numeric value between 0 and 99999999999999999" sqref="E68">
      <formula1>0</formula1>
      <formula2>99999999999999900</formula2>
    </dataValidation>
    <dataValidation type="decimal" allowBlank="1" showInputMessage="1" showErrorMessage="1" errorTitle="Input Error" error="Please enter a numeric value between 0 and 99999999999999999" sqref="E69">
      <formula1>0</formula1>
      <formula2>99999999999999900</formula2>
    </dataValidation>
    <dataValidation type="decimal" allowBlank="1" showInputMessage="1" showErrorMessage="1" errorTitle="Input Error" error="Please enter a numeric value between 0 and 99999999999999999" sqref="E70">
      <formula1>0</formula1>
      <formula2>99999999999999900</formula2>
    </dataValidation>
    <dataValidation type="decimal" allowBlank="1" showInputMessage="1" showErrorMessage="1" errorTitle="Input Error" error="Please enter a numeric value between 0 and 99999999999999999" sqref="E84">
      <formula1>0</formula1>
      <formula2>99999999999999900</formula2>
    </dataValidation>
    <dataValidation type="decimal" allowBlank="1" showInputMessage="1" showErrorMessage="1" errorTitle="Input Error" error="Please enter a numeric value between 0 and 99999999999999999" sqref="F84">
      <formula1>0</formula1>
      <formula2>99999999999999900</formula2>
    </dataValidation>
    <dataValidation type="decimal" allowBlank="1" showInputMessage="1" showErrorMessage="1" errorTitle="Input Error" error="Please enter a numeric value between 0 and 99999999999999999" sqref="G84">
      <formula1>0</formula1>
      <formula2>99999999999999900</formula2>
    </dataValidation>
    <dataValidation type="decimal" allowBlank="1" showInputMessage="1" showErrorMessage="1" errorTitle="Input Error" error="Please enter a numeric value between 0 and 99999999999999999" sqref="H84">
      <formula1>0</formula1>
      <formula2>99999999999999900</formula2>
    </dataValidation>
    <dataValidation type="decimal" allowBlank="1" showInputMessage="1" showErrorMessage="1" errorTitle="Input Error" error="Please enter a numeric value between 0 and 99999999999999999" sqref="I84">
      <formula1>0</formula1>
      <formula2>99999999999999900</formula2>
    </dataValidation>
    <dataValidation type="decimal" allowBlank="1" showInputMessage="1" showErrorMessage="1" errorTitle="Input Error" error="Please enter a numeric value between 0 and 99999999999999999" sqref="E85">
      <formula1>0</formula1>
      <formula2>99999999999999900</formula2>
    </dataValidation>
    <dataValidation type="decimal" allowBlank="1" showInputMessage="1" showErrorMessage="1" errorTitle="Input Error" error="Please enter a numeric value between 0 and 99999999999999999" sqref="F85">
      <formula1>0</formula1>
      <formula2>99999999999999900</formula2>
    </dataValidation>
    <dataValidation type="decimal" allowBlank="1" showInputMessage="1" showErrorMessage="1" errorTitle="Input Error" error="Please enter a numeric value between 0 and 99999999999999999" sqref="G85">
      <formula1>0</formula1>
      <formula2>99999999999999900</formula2>
    </dataValidation>
    <dataValidation type="decimal" allowBlank="1" showInputMessage="1" showErrorMessage="1" errorTitle="Input Error" error="Please enter a numeric value between 0 and 99999999999999999" sqref="H85">
      <formula1>0</formula1>
      <formula2>99999999999999900</formula2>
    </dataValidation>
    <dataValidation type="decimal" allowBlank="1" showInputMessage="1" showErrorMessage="1" errorTitle="Input Error" error="Please enter a numeric value between 0 and 99999999999999999" sqref="I85">
      <formula1>0</formula1>
      <formula2>99999999999999900</formula2>
    </dataValidation>
    <dataValidation type="decimal" allowBlank="1" showInputMessage="1" showErrorMessage="1" errorTitle="Input Error" error="Please enter a numeric value between 0 and 99999999999999999" sqref="E86">
      <formula1>0</formula1>
      <formula2>99999999999999900</formula2>
    </dataValidation>
    <dataValidation type="decimal" allowBlank="1" showInputMessage="1" showErrorMessage="1" errorTitle="Input Error" error="Please enter a numeric value between 0 and 99999999999999999" sqref="F86">
      <formula1>0</formula1>
      <formula2>99999999999999900</formula2>
    </dataValidation>
    <dataValidation type="decimal" allowBlank="1" showInputMessage="1" showErrorMessage="1" errorTitle="Input Error" error="Please enter a numeric value between 0 and 99999999999999999" sqref="G86">
      <formula1>0</formula1>
      <formula2>99999999999999900</formula2>
    </dataValidation>
    <dataValidation type="decimal" allowBlank="1" showInputMessage="1" showErrorMessage="1" errorTitle="Input Error" error="Please enter a numeric value between 0 and 99999999999999999" sqref="H86">
      <formula1>0</formula1>
      <formula2>99999999999999900</formula2>
    </dataValidation>
    <dataValidation type="decimal" allowBlank="1" showInputMessage="1" showErrorMessage="1" errorTitle="Input Error" error="Please enter a numeric value between 0 and 99999999999999999" sqref="I86">
      <formula1>0</formula1>
      <formula2>99999999999999900</formula2>
    </dataValidation>
    <dataValidation type="decimal" allowBlank="1" showInputMessage="1" showErrorMessage="1" errorTitle="Input Error" error="Please enter a numeric value between 0 and 99999999999999999" sqref="E87">
      <formula1>0</formula1>
      <formula2>99999999999999900</formula2>
    </dataValidation>
    <dataValidation type="decimal" allowBlank="1" showInputMessage="1" showErrorMessage="1" errorTitle="Input Error" error="Please enter a numeric value between 0 and 99999999999999999" sqref="F87">
      <formula1>0</formula1>
      <formula2>99999999999999900</formula2>
    </dataValidation>
    <dataValidation type="decimal" allowBlank="1" showInputMessage="1" showErrorMessage="1" errorTitle="Input Error" error="Please enter a numeric value between 0 and 99999999999999999" sqref="G87">
      <formula1>0</formula1>
      <formula2>99999999999999900</formula2>
    </dataValidation>
    <dataValidation type="decimal" allowBlank="1" showInputMessage="1" showErrorMessage="1" errorTitle="Input Error" error="Please enter a numeric value between 0 and 99999999999999999" sqref="H87">
      <formula1>0</formula1>
      <formula2>99999999999999900</formula2>
    </dataValidation>
    <dataValidation type="decimal" allowBlank="1" showInputMessage="1" showErrorMessage="1" errorTitle="Input Error" error="Please enter a numeric value between 0 and 99999999999999999" sqref="I87">
      <formula1>0</formula1>
      <formula2>99999999999999900</formula2>
    </dataValidation>
    <dataValidation type="decimal" allowBlank="1" showInputMessage="1" showErrorMessage="1" errorTitle="Input Error" error="Please enter a numeric value between 0 and 99999999999999999" sqref="E88">
      <formula1>0</formula1>
      <formula2>99999999999999900</formula2>
    </dataValidation>
    <dataValidation type="decimal" allowBlank="1" showInputMessage="1" showErrorMessage="1" errorTitle="Input Error" error="Please enter a numeric value between 0 and 99999999999999999" sqref="F88">
      <formula1>0</formula1>
      <formula2>99999999999999900</formula2>
    </dataValidation>
    <dataValidation type="decimal" allowBlank="1" showInputMessage="1" showErrorMessage="1" errorTitle="Input Error" error="Please enter a numeric value between 0 and 99999999999999999" sqref="G88">
      <formula1>0</formula1>
      <formula2>99999999999999900</formula2>
    </dataValidation>
    <dataValidation type="decimal" allowBlank="1" showInputMessage="1" showErrorMessage="1" errorTitle="Input Error" error="Please enter a numeric value between 0 and 99999999999999999" sqref="H88">
      <formula1>0</formula1>
      <formula2>99999999999999900</formula2>
    </dataValidation>
    <dataValidation type="decimal" allowBlank="1" showInputMessage="1" showErrorMessage="1" errorTitle="Input Error" error="Please enter a numeric value between 0 and 99999999999999999" sqref="I88">
      <formula1>0</formula1>
      <formula2>99999999999999900</formula2>
    </dataValidation>
    <dataValidation type="decimal" allowBlank="1" showInputMessage="1" showErrorMessage="1" errorTitle="Input Error" error="Please enter a numeric value between 0 and 99999999999999999" sqref="E89">
      <formula1>0</formula1>
      <formula2>99999999999999900</formula2>
    </dataValidation>
    <dataValidation type="decimal" allowBlank="1" showInputMessage="1" showErrorMessage="1" errorTitle="Input Error" error="Please enter a numeric value between 0 and 99999999999999999" sqref="F89">
      <formula1>0</formula1>
      <formula2>99999999999999900</formula2>
    </dataValidation>
    <dataValidation type="decimal" allowBlank="1" showInputMessage="1" showErrorMessage="1" errorTitle="Input Error" error="Please enter a numeric value between 0 and 99999999999999999" sqref="G89">
      <formula1>0</formula1>
      <formula2>99999999999999900</formula2>
    </dataValidation>
    <dataValidation type="decimal" allowBlank="1" showInputMessage="1" showErrorMessage="1" errorTitle="Input Error" error="Please enter a numeric value between 0 and 99999999999999999" sqref="H89">
      <formula1>0</formula1>
      <formula2>99999999999999900</formula2>
    </dataValidation>
    <dataValidation type="decimal" allowBlank="1" showInputMessage="1" showErrorMessage="1" errorTitle="Input Error" error="Please enter a numeric value between 0 and 99999999999999999" sqref="I89">
      <formula1>0</formula1>
      <formula2>99999999999999900</formula2>
    </dataValidation>
    <dataValidation type="decimal" allowBlank="1" showInputMessage="1" showErrorMessage="1" errorTitle="Input Error" error="Please enter a numeric value between 0 and 99999999999999999" sqref="E90">
      <formula1>0</formula1>
      <formula2>99999999999999900</formula2>
    </dataValidation>
    <dataValidation type="decimal" allowBlank="1" showInputMessage="1" showErrorMessage="1" errorTitle="Input Error" error="Please enter a numeric value between 0 and 99999999999999999" sqref="F90">
      <formula1>0</formula1>
      <formula2>99999999999999900</formula2>
    </dataValidation>
    <dataValidation type="decimal" allowBlank="1" showInputMessage="1" showErrorMessage="1" errorTitle="Input Error" error="Please enter a numeric value between 0 and 99999999999999999" sqref="G90">
      <formula1>0</formula1>
      <formula2>99999999999999900</formula2>
    </dataValidation>
    <dataValidation type="decimal" allowBlank="1" showInputMessage="1" showErrorMessage="1" errorTitle="Input Error" error="Please enter a numeric value between 0 and 99999999999999999" sqref="H90">
      <formula1>0</formula1>
      <formula2>99999999999999900</formula2>
    </dataValidation>
    <dataValidation type="decimal" allowBlank="1" showInputMessage="1" showErrorMessage="1" errorTitle="Input Error" error="Please enter a numeric value between 0 and 99999999999999999" sqref="I90">
      <formula1>0</formula1>
      <formula2>99999999999999900</formula2>
    </dataValidation>
    <dataValidation type="decimal" allowBlank="1" showInputMessage="1" showErrorMessage="1" errorTitle="Input Error" error="Please enter a numeric value between 0 and 99999999999999999" sqref="E91">
      <formula1>0</formula1>
      <formula2>99999999999999900</formula2>
    </dataValidation>
    <dataValidation type="decimal" allowBlank="1" showInputMessage="1" showErrorMessage="1" errorTitle="Input Error" error="Please enter a numeric value between 0 and 99999999999999999" sqref="F91">
      <formula1>0</formula1>
      <formula2>99999999999999900</formula2>
    </dataValidation>
    <dataValidation type="decimal" allowBlank="1" showInputMessage="1" showErrorMessage="1" errorTitle="Input Error" error="Please enter a numeric value between 0 and 99999999999999999" sqref="G91">
      <formula1>0</formula1>
      <formula2>99999999999999900</formula2>
    </dataValidation>
    <dataValidation type="decimal" allowBlank="1" showInputMessage="1" showErrorMessage="1" errorTitle="Input Error" error="Please enter a numeric value between 0 and 99999999999999999" sqref="H91">
      <formula1>0</formula1>
      <formula2>99999999999999900</formula2>
    </dataValidation>
    <dataValidation type="decimal" allowBlank="1" showInputMessage="1" showErrorMessage="1" errorTitle="Input Error" error="Please enter a numeric value between 0 and 99999999999999999" sqref="I91">
      <formula1>0</formula1>
      <formula2>99999999999999900</formula2>
    </dataValidation>
    <dataValidation type="decimal" allowBlank="1" showInputMessage="1" showErrorMessage="1" errorTitle="Input Error" error="Please enter a numeric value between 0 and 99999999999999999" sqref="E92">
      <formula1>0</formula1>
      <formula2>99999999999999900</formula2>
    </dataValidation>
    <dataValidation type="decimal" allowBlank="1" showInputMessage="1" showErrorMessage="1" errorTitle="Input Error" error="Please enter a numeric value between 0 and 99999999999999999" sqref="F92">
      <formula1>0</formula1>
      <formula2>99999999999999900</formula2>
    </dataValidation>
    <dataValidation type="decimal" allowBlank="1" showInputMessage="1" showErrorMessage="1" errorTitle="Input Error" error="Please enter a numeric value between 0 and 99999999999999999" sqref="G92">
      <formula1>0</formula1>
      <formula2>99999999999999900</formula2>
    </dataValidation>
    <dataValidation type="decimal" allowBlank="1" showInputMessage="1" showErrorMessage="1" errorTitle="Input Error" error="Please enter a numeric value between 0 and 99999999999999999" sqref="H92">
      <formula1>0</formula1>
      <formula2>99999999999999900</formula2>
    </dataValidation>
    <dataValidation type="decimal" allowBlank="1" showInputMessage="1" showErrorMessage="1" errorTitle="Input Error" error="Please enter a numeric value between 0 and 99999999999999999" sqref="I92">
      <formula1>0</formula1>
      <formula2>99999999999999900</formula2>
    </dataValidation>
    <dataValidation type="decimal" allowBlank="1" showInputMessage="1" showErrorMessage="1" errorTitle="Input Error" error="Please enter a numeric value between 0 and 99999999999999999" sqref="E93">
      <formula1>0</formula1>
      <formula2>99999999999999900</formula2>
    </dataValidation>
    <dataValidation type="decimal" allowBlank="1" showInputMessage="1" showErrorMessage="1" errorTitle="Input Error" error="Please enter a numeric value between 0 and 99999999999999999" sqref="F93">
      <formula1>0</formula1>
      <formula2>99999999999999900</formula2>
    </dataValidation>
    <dataValidation type="decimal" allowBlank="1" showInputMessage="1" showErrorMessage="1" errorTitle="Input Error" error="Please enter a numeric value between 0 and 99999999999999999" sqref="G93">
      <formula1>0</formula1>
      <formula2>99999999999999900</formula2>
    </dataValidation>
    <dataValidation type="decimal" allowBlank="1" showInputMessage="1" showErrorMessage="1" errorTitle="Input Error" error="Please enter a numeric value between 0 and 99999999999999999" sqref="H93">
      <formula1>0</formula1>
      <formula2>99999999999999900</formula2>
    </dataValidation>
    <dataValidation type="decimal" allowBlank="1" showInputMessage="1" showErrorMessage="1" errorTitle="Input Error" error="Please enter a numeric value between 0 and 99999999999999999" sqref="I93">
      <formula1>0</formula1>
      <formula2>99999999999999900</formula2>
    </dataValidation>
    <dataValidation type="decimal" allowBlank="1" showInputMessage="1" showErrorMessage="1" errorTitle="Input Error" error="Please enter a numeric value between 0 and 99999999999999999" sqref="E94">
      <formula1>0</formula1>
      <formula2>99999999999999900</formula2>
    </dataValidation>
    <dataValidation type="decimal" allowBlank="1" showInputMessage="1" showErrorMessage="1" errorTitle="Input Error" error="Please enter a numeric value between 0 and 99999999999999999" sqref="F94">
      <formula1>0</formula1>
      <formula2>99999999999999900</formula2>
    </dataValidation>
    <dataValidation type="decimal" allowBlank="1" showInputMessage="1" showErrorMessage="1" errorTitle="Input Error" error="Please enter a numeric value between 0 and 99999999999999999" sqref="G94">
      <formula1>0</formula1>
      <formula2>99999999999999900</formula2>
    </dataValidation>
    <dataValidation type="decimal" allowBlank="1" showInputMessage="1" showErrorMessage="1" errorTitle="Input Error" error="Please enter a numeric value between 0 and 99999999999999999" sqref="H94">
      <formula1>0</formula1>
      <formula2>99999999999999900</formula2>
    </dataValidation>
    <dataValidation type="decimal" allowBlank="1" showInputMessage="1" showErrorMessage="1" errorTitle="Input Error" error="Please enter a numeric value between 0 and 99999999999999999" sqref="I94">
      <formula1>0</formula1>
      <formula2>99999999999999900</formula2>
    </dataValidation>
    <dataValidation type="decimal" allowBlank="1" showInputMessage="1" showErrorMessage="1" errorTitle="Input Error" error="Please enter a numeric value between 0 and 99999999999999999" sqref="E95">
      <formula1>0</formula1>
      <formula2>99999999999999900</formula2>
    </dataValidation>
    <dataValidation type="decimal" allowBlank="1" showInputMessage="1" showErrorMessage="1" errorTitle="Input Error" error="Please enter a numeric value between 0 and 99999999999999999" sqref="F95">
      <formula1>0</formula1>
      <formula2>99999999999999900</formula2>
    </dataValidation>
    <dataValidation type="decimal" allowBlank="1" showInputMessage="1" showErrorMessage="1" errorTitle="Input Error" error="Please enter a numeric value between 0 and 99999999999999999" sqref="G95">
      <formula1>0</formula1>
      <formula2>99999999999999900</formula2>
    </dataValidation>
    <dataValidation type="decimal" allowBlank="1" showInputMessage="1" showErrorMessage="1" errorTitle="Input Error" error="Please enter a numeric value between 0 and 99999999999999999" sqref="H95">
      <formula1>0</formula1>
      <formula2>99999999999999900</formula2>
    </dataValidation>
    <dataValidation type="decimal" allowBlank="1" showInputMessage="1" showErrorMessage="1" errorTitle="Input Error" error="Please enter a numeric value between 0 and 99999999999999999" sqref="I95">
      <formula1>0</formula1>
      <formula2>99999999999999900</formula2>
    </dataValidation>
    <dataValidation type="decimal" allowBlank="1" showInputMessage="1" showErrorMessage="1" errorTitle="Input Error" error="Please enter a numeric value between 0 and 99999999999999999" sqref="E96">
      <formula1>0</formula1>
      <formula2>99999999999999900</formula2>
    </dataValidation>
    <dataValidation type="decimal" allowBlank="1" showInputMessage="1" showErrorMessage="1" errorTitle="Input Error" error="Please enter a numeric value between 0 and 99999999999999999" sqref="F96">
      <formula1>0</formula1>
      <formula2>99999999999999900</formula2>
    </dataValidation>
    <dataValidation type="decimal" allowBlank="1" showInputMessage="1" showErrorMessage="1" errorTitle="Input Error" error="Please enter a numeric value between 0 and 99999999999999999" sqref="G96">
      <formula1>0</formula1>
      <formula2>99999999999999900</formula2>
    </dataValidation>
    <dataValidation type="decimal" allowBlank="1" showInputMessage="1" showErrorMessage="1" errorTitle="Input Error" error="Please enter a numeric value between 0 and 99999999999999999" sqref="H96">
      <formula1>0</formula1>
      <formula2>99999999999999900</formula2>
    </dataValidation>
    <dataValidation type="decimal" allowBlank="1" showInputMessage="1" showErrorMessage="1" errorTitle="Input Error" error="Please enter a numeric value between 0 and 99999999999999999" sqref="I96">
      <formula1>0</formula1>
      <formula2>99999999999999900</formula2>
    </dataValidation>
    <dataValidation type="decimal" allowBlank="1" showInputMessage="1" showErrorMessage="1" errorTitle="Input Error" error="Please enter a numeric value between 0 and 99999999999999999" sqref="E107">
      <formula1>0</formula1>
      <formula2>99999999999999900</formula2>
    </dataValidation>
    <dataValidation type="decimal" allowBlank="1" showInputMessage="1" showErrorMessage="1" errorTitle="Input Error" error="Please enter a numeric value between 0 and 99999999999999999" sqref="F107">
      <formula1>0</formula1>
      <formula2>99999999999999900</formula2>
    </dataValidation>
    <dataValidation type="decimal" allowBlank="1" showInputMessage="1" showErrorMessage="1" errorTitle="Input Error" error="Please enter a numeric value between 0 and 99999999999999999" sqref="G107">
      <formula1>0</formula1>
      <formula2>99999999999999900</formula2>
    </dataValidation>
    <dataValidation type="decimal" allowBlank="1" showInputMessage="1" showErrorMessage="1" errorTitle="Input Error" error="Please enter a numeric value between 0 and 99999999999999999" sqref="H107">
      <formula1>0</formula1>
      <formula2>99999999999999900</formula2>
    </dataValidation>
    <dataValidation type="decimal" allowBlank="1" showInputMessage="1" showErrorMessage="1" errorTitle="Input Error" error="Please enter a numeric value between 0 and 99999999999999999" sqref="I107">
      <formula1>0</formula1>
      <formula2>99999999999999900</formula2>
    </dataValidation>
    <dataValidation type="decimal" allowBlank="1" showInputMessage="1" showErrorMessage="1" errorTitle="Input Error" error="Please enter a numeric value between 0 and 99999999999999999" sqref="E108">
      <formula1>0</formula1>
      <formula2>99999999999999900</formula2>
    </dataValidation>
    <dataValidation type="decimal" allowBlank="1" showInputMessage="1" showErrorMessage="1" errorTitle="Input Error" error="Please enter a numeric value between 0 and 99999999999999999" sqref="F108">
      <formula1>0</formula1>
      <formula2>99999999999999900</formula2>
    </dataValidation>
    <dataValidation type="decimal" allowBlank="1" showInputMessage="1" showErrorMessage="1" errorTitle="Input Error" error="Please enter a numeric value between 0 and 99999999999999999" sqref="G108">
      <formula1>0</formula1>
      <formula2>99999999999999900</formula2>
    </dataValidation>
    <dataValidation type="decimal" allowBlank="1" showInputMessage="1" showErrorMessage="1" errorTitle="Input Error" error="Please enter a numeric value between 0 and 99999999999999999" sqref="H108">
      <formula1>0</formula1>
      <formula2>99999999999999900</formula2>
    </dataValidation>
    <dataValidation type="decimal" allowBlank="1" showInputMessage="1" showErrorMessage="1" errorTitle="Input Error" error="Please enter a numeric value between 0 and 99999999999999999" sqref="I108">
      <formula1>0</formula1>
      <formula2>99999999999999900</formula2>
    </dataValidation>
    <dataValidation type="decimal" allowBlank="1" showInputMessage="1" showErrorMessage="1" errorTitle="Input Error" error="Please enter a numeric value between 0 and 99999999999999999" sqref="E109">
      <formula1>0</formula1>
      <formula2>99999999999999900</formula2>
    </dataValidation>
    <dataValidation type="decimal" allowBlank="1" showInputMessage="1" showErrorMessage="1" errorTitle="Input Error" error="Please enter a numeric value between 0 and 99999999999999999" sqref="F109">
      <formula1>0</formula1>
      <formula2>99999999999999900</formula2>
    </dataValidation>
    <dataValidation type="decimal" allowBlank="1" showInputMessage="1" showErrorMessage="1" errorTitle="Input Error" error="Please enter a numeric value between 0 and 99999999999999999" sqref="G109">
      <formula1>0</formula1>
      <formula2>99999999999999900</formula2>
    </dataValidation>
    <dataValidation type="decimal" allowBlank="1" showInputMessage="1" showErrorMessage="1" errorTitle="Input Error" error="Please enter a numeric value between 0 and 99999999999999999" sqref="H109">
      <formula1>0</formula1>
      <formula2>99999999999999900</formula2>
    </dataValidation>
    <dataValidation type="decimal" allowBlank="1" showInputMessage="1" showErrorMessage="1" errorTitle="Input Error" error="Please enter a numeric value between 0 and 99999999999999999" sqref="I109">
      <formula1>0</formula1>
      <formula2>99999999999999900</formula2>
    </dataValidation>
    <dataValidation type="decimal" allowBlank="1" showInputMessage="1" showErrorMessage="1" errorTitle="Input Error" error="Please enter a numeric value between 0 and 99999999999999999" sqref="E110">
      <formula1>0</formula1>
      <formula2>99999999999999900</formula2>
    </dataValidation>
    <dataValidation type="decimal" allowBlank="1" showInputMessage="1" showErrorMessage="1" errorTitle="Input Error" error="Please enter a numeric value between 0 and 99999999999999999" sqref="F110">
      <formula1>0</formula1>
      <formula2>99999999999999900</formula2>
    </dataValidation>
    <dataValidation type="decimal" allowBlank="1" showInputMessage="1" showErrorMessage="1" errorTitle="Input Error" error="Please enter a numeric value between 0 and 99999999999999999" sqref="G110">
      <formula1>0</formula1>
      <formula2>99999999999999900</formula2>
    </dataValidation>
    <dataValidation type="decimal" allowBlank="1" showInputMessage="1" showErrorMessage="1" errorTitle="Input Error" error="Please enter a numeric value between 0 and 99999999999999999" sqref="H110">
      <formula1>0</formula1>
      <formula2>99999999999999900</formula2>
    </dataValidation>
    <dataValidation type="decimal" allowBlank="1" showInputMessage="1" showErrorMessage="1" errorTitle="Input Error" error="Please enter a numeric value between 0 and 99999999999999999" sqref="I110">
      <formula1>0</formula1>
      <formula2>99999999999999900</formula2>
    </dataValidation>
    <dataValidation type="decimal" allowBlank="1" showInputMessage="1" showErrorMessage="1" errorTitle="Input Error" error="Please enter a numeric value between 0 and 99999999999999999" sqref="E111">
      <formula1>0</formula1>
      <formula2>99999999999999900</formula2>
    </dataValidation>
    <dataValidation type="decimal" allowBlank="1" showInputMessage="1" showErrorMessage="1" errorTitle="Input Error" error="Please enter a numeric value between 0 and 99999999999999999" sqref="F111">
      <formula1>0</formula1>
      <formula2>99999999999999900</formula2>
    </dataValidation>
    <dataValidation type="decimal" allowBlank="1" showInputMessage="1" showErrorMessage="1" errorTitle="Input Error" error="Please enter a numeric value between 0 and 99999999999999999" sqref="G111">
      <formula1>0</formula1>
      <formula2>99999999999999900</formula2>
    </dataValidation>
    <dataValidation type="decimal" allowBlank="1" showInputMessage="1" showErrorMessage="1" errorTitle="Input Error" error="Please enter a numeric value between 0 and 99999999999999999" sqref="H111">
      <formula1>0</formula1>
      <formula2>99999999999999900</formula2>
    </dataValidation>
    <dataValidation type="decimal" allowBlank="1" showInputMessage="1" showErrorMessage="1" errorTitle="Input Error" error="Please enter a numeric value between 0 and 99999999999999999" sqref="I111">
      <formula1>0</formula1>
      <formula2>99999999999999900</formula2>
    </dataValidation>
    <dataValidation type="decimal" allowBlank="1" showInputMessage="1" showErrorMessage="1" errorTitle="Input Error" error="Please enter a numeric value between 0 and 99999999999999999" sqref="E112">
      <formula1>0</formula1>
      <formula2>99999999999999900</formula2>
    </dataValidation>
    <dataValidation type="decimal" allowBlank="1" showInputMessage="1" showErrorMessage="1" errorTitle="Input Error" error="Please enter a numeric value between 0 and 99999999999999999" sqref="F112">
      <formula1>0</formula1>
      <formula2>99999999999999900</formula2>
    </dataValidation>
    <dataValidation type="decimal" allowBlank="1" showInputMessage="1" showErrorMessage="1" errorTitle="Input Error" error="Please enter a numeric value between 0 and 99999999999999999" sqref="G112">
      <formula1>0</formula1>
      <formula2>99999999999999900</formula2>
    </dataValidation>
    <dataValidation type="decimal" allowBlank="1" showInputMessage="1" showErrorMessage="1" errorTitle="Input Error" error="Please enter a numeric value between 0 and 99999999999999999" sqref="H112">
      <formula1>0</formula1>
      <formula2>99999999999999900</formula2>
    </dataValidation>
    <dataValidation type="decimal" allowBlank="1" showInputMessage="1" showErrorMessage="1" errorTitle="Input Error" error="Please enter a numeric value between 0 and 99999999999999999" sqref="I112">
      <formula1>0</formula1>
      <formula2>99999999999999900</formula2>
    </dataValidation>
    <dataValidation type="decimal" allowBlank="1" showInputMessage="1" showErrorMessage="1" errorTitle="Input Error" error="Please enter a numeric value between 0 and 99999999999999999" sqref="E113">
      <formula1>0</formula1>
      <formula2>99999999999999900</formula2>
    </dataValidation>
    <dataValidation type="decimal" allowBlank="1" showInputMessage="1" showErrorMessage="1" errorTitle="Input Error" error="Please enter a numeric value between 0 and 99999999999999999" sqref="F113">
      <formula1>0</formula1>
      <formula2>99999999999999900</formula2>
    </dataValidation>
    <dataValidation type="decimal" allowBlank="1" showInputMessage="1" showErrorMessage="1" errorTitle="Input Error" error="Please enter a numeric value between 0 and 99999999999999999" sqref="G113">
      <formula1>0</formula1>
      <formula2>99999999999999900</formula2>
    </dataValidation>
    <dataValidation type="decimal" allowBlank="1" showInputMessage="1" showErrorMessage="1" errorTitle="Input Error" error="Please enter a numeric value between 0 and 99999999999999999" sqref="H113">
      <formula1>0</formula1>
      <formula2>99999999999999900</formula2>
    </dataValidation>
    <dataValidation type="decimal" allowBlank="1" showInputMessage="1" showErrorMessage="1" errorTitle="Input Error" error="Please enter a numeric value between 0 and 99999999999999999" sqref="I113">
      <formula1>0</formula1>
      <formula2>99999999999999900</formula2>
    </dataValidation>
    <dataValidation type="decimal" allowBlank="1" showInputMessage="1" showErrorMessage="1" errorTitle="Input Error" error="Please enter a numeric value between 0 and 99999999999999999" sqref="E114">
      <formula1>0</formula1>
      <formula2>99999999999999900</formula2>
    </dataValidation>
    <dataValidation type="decimal" allowBlank="1" showInputMessage="1" showErrorMessage="1" errorTitle="Input Error" error="Please enter a numeric value between 0 and 99999999999999999" sqref="F114">
      <formula1>0</formula1>
      <formula2>99999999999999900</formula2>
    </dataValidation>
    <dataValidation type="decimal" allowBlank="1" showInputMessage="1" showErrorMessage="1" errorTitle="Input Error" error="Please enter a numeric value between 0 and 99999999999999999" sqref="G114">
      <formula1>0</formula1>
      <formula2>99999999999999900</formula2>
    </dataValidation>
    <dataValidation type="decimal" allowBlank="1" showInputMessage="1" showErrorMessage="1" errorTitle="Input Error" error="Please enter a numeric value between 0 and 99999999999999999" sqref="H114">
      <formula1>0</formula1>
      <formula2>99999999999999900</formula2>
    </dataValidation>
    <dataValidation type="decimal" allowBlank="1" showInputMessage="1" showErrorMessage="1" errorTitle="Input Error" error="Please enter a numeric value between 0 and 99999999999999999" sqref="I114">
      <formula1>0</formula1>
      <formula2>99999999999999900</formula2>
    </dataValidation>
    <dataValidation type="decimal" allowBlank="1" showInputMessage="1" showErrorMessage="1" errorTitle="Input Error" error="Please enter a numeric value between 0 and 99999999999999999" sqref="E115">
      <formula1>0</formula1>
      <formula2>99999999999999900</formula2>
    </dataValidation>
    <dataValidation type="decimal" allowBlank="1" showInputMessage="1" showErrorMessage="1" errorTitle="Input Error" error="Please enter a numeric value between 0 and 99999999999999999" sqref="F115">
      <formula1>0</formula1>
      <formula2>99999999999999900</formula2>
    </dataValidation>
    <dataValidation type="decimal" allowBlank="1" showInputMessage="1" showErrorMessage="1" errorTitle="Input Error" error="Please enter a numeric value between 0 and 99999999999999999" sqref="G115">
      <formula1>0</formula1>
      <formula2>99999999999999900</formula2>
    </dataValidation>
    <dataValidation type="decimal" allowBlank="1" showInputMessage="1" showErrorMessage="1" errorTitle="Input Error" error="Please enter a numeric value between 0 and 99999999999999999" sqref="H115">
      <formula1>0</formula1>
      <formula2>99999999999999900</formula2>
    </dataValidation>
    <dataValidation type="decimal" allowBlank="1" showInputMessage="1" showErrorMessage="1" errorTitle="Input Error" error="Please enter a numeric value between 0 and 99999999999999999" sqref="I115">
      <formula1>0</formula1>
      <formula2>99999999999999900</formula2>
    </dataValidation>
    <dataValidation type="decimal" allowBlank="1" showInputMessage="1" showErrorMessage="1" errorTitle="Input Error" error="Please enter a numeric value between 0 and 99999999999999999" sqref="E116">
      <formula1>0</formula1>
      <formula2>99999999999999900</formula2>
    </dataValidation>
    <dataValidation type="decimal" allowBlank="1" showInputMessage="1" showErrorMessage="1" errorTitle="Input Error" error="Please enter a numeric value between 0 and 99999999999999999" sqref="F116">
      <formula1>0</formula1>
      <formula2>99999999999999900</formula2>
    </dataValidation>
    <dataValidation type="decimal" allowBlank="1" showInputMessage="1" showErrorMessage="1" errorTitle="Input Error" error="Please enter a numeric value between 0 and 99999999999999999" sqref="G116">
      <formula1>0</formula1>
      <formula2>99999999999999900</formula2>
    </dataValidation>
    <dataValidation type="decimal" allowBlank="1" showInputMessage="1" showErrorMessage="1" errorTitle="Input Error" error="Please enter a numeric value between 0 and 99999999999999999" sqref="H116">
      <formula1>0</formula1>
      <formula2>99999999999999900</formula2>
    </dataValidation>
    <dataValidation type="decimal" allowBlank="1" showInputMessage="1" showErrorMessage="1" errorTitle="Input Error" error="Please enter a numeric value between 0 and 99999999999999999" sqref="I116">
      <formula1>0</formula1>
      <formula2>99999999999999900</formula2>
    </dataValidation>
    <dataValidation type="decimal" allowBlank="1" showInputMessage="1" showErrorMessage="1" errorTitle="Input Error" error="Please enter a numeric value between 0 and 99999999999999999" sqref="E117">
      <formula1>0</formula1>
      <formula2>99999999999999900</formula2>
    </dataValidation>
    <dataValidation type="decimal" allowBlank="1" showInputMessage="1" showErrorMessage="1" errorTitle="Input Error" error="Please enter a numeric value between 0 and 99999999999999999" sqref="F117">
      <formula1>0</formula1>
      <formula2>99999999999999900</formula2>
    </dataValidation>
    <dataValidation type="decimal" allowBlank="1" showInputMessage="1" showErrorMessage="1" errorTitle="Input Error" error="Please enter a numeric value between 0 and 99999999999999999" sqref="G117">
      <formula1>0</formula1>
      <formula2>99999999999999900</formula2>
    </dataValidation>
    <dataValidation type="decimal" allowBlank="1" showInputMessage="1" showErrorMessage="1" errorTitle="Input Error" error="Please enter a numeric value between 0 and 99999999999999999" sqref="H117">
      <formula1>0</formula1>
      <formula2>99999999999999900</formula2>
    </dataValidation>
    <dataValidation type="decimal" allowBlank="1" showInputMessage="1" showErrorMessage="1" errorTitle="Input Error" error="Please enter a numeric value between 0 and 99999999999999999" sqref="I117">
      <formula1>0</formula1>
      <formula2>99999999999999900</formula2>
    </dataValidation>
  </dataValidations>
  <hyperlinks>
    <hyperlink ref="D3" location="Navigation!E6" display="Back To Navigation Page"/>
  </hyperlinks>
  <pageMargins left="0.75" right="0.75" top="1" bottom="1" header="0.5" footer="0.5"/>
  <pageSetup orientation="portrait"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78"/>
  <sheetViews>
    <sheetView showGridLines="0" workbookViewId="0">
      <pane xSplit="2" ySplit="1" topLeftCell="D8" activePane="bottomRight" state="frozen"/>
      <selection pane="topRight" activeCell="C1" sqref="C1"/>
      <selection pane="bottomLeft" activeCell="A2" sqref="A2"/>
      <selection pane="bottomRight" sqref="A1:C1048576"/>
    </sheetView>
  </sheetViews>
  <sheetFormatPr defaultRowHeight="15"/>
  <cols>
    <col min="1" max="3" width="9.140625" hidden="1" customWidth="1"/>
    <col min="4" max="4" width="55" customWidth="1"/>
    <col min="5" max="10" width="16.7109375" customWidth="1"/>
  </cols>
  <sheetData>
    <row r="1" spans="1:12" ht="27.95" customHeight="1">
      <c r="A1" s="12" t="s">
        <v>2232</v>
      </c>
      <c r="D1" s="315" t="s">
        <v>109</v>
      </c>
      <c r="E1" s="315"/>
      <c r="F1" s="315"/>
      <c r="G1" s="315"/>
      <c r="H1" s="315"/>
      <c r="I1" s="315"/>
      <c r="J1" s="315"/>
    </row>
    <row r="3" spans="1:12">
      <c r="D3" s="2" t="s">
        <v>8</v>
      </c>
    </row>
    <row r="4" spans="1:12">
      <c r="A4" s="299"/>
      <c r="B4" s="299"/>
      <c r="C4" s="299" t="s">
        <v>2176</v>
      </c>
      <c r="D4" s="299"/>
      <c r="E4" s="299"/>
      <c r="F4" s="299"/>
      <c r="G4" s="299"/>
      <c r="H4" s="299"/>
      <c r="I4" s="299"/>
      <c r="J4" s="299"/>
      <c r="K4" s="299"/>
      <c r="L4" s="299"/>
    </row>
    <row r="5" spans="1:12" hidden="1">
      <c r="A5" s="299"/>
      <c r="B5" s="299"/>
      <c r="C5" s="299"/>
      <c r="D5" s="299"/>
      <c r="E5" s="299" t="s">
        <v>110</v>
      </c>
      <c r="F5" s="299" t="s">
        <v>111</v>
      </c>
      <c r="G5" s="299" t="s">
        <v>112</v>
      </c>
      <c r="H5" s="299" t="s">
        <v>110</v>
      </c>
      <c r="I5" s="299" t="s">
        <v>111</v>
      </c>
      <c r="J5" s="299" t="s">
        <v>112</v>
      </c>
      <c r="K5" s="299"/>
      <c r="L5" s="299"/>
    </row>
    <row r="6" spans="1:12" hidden="1">
      <c r="A6" s="299"/>
      <c r="B6" s="299"/>
      <c r="C6" s="299"/>
      <c r="D6" s="299"/>
      <c r="E6" s="299" t="s">
        <v>37</v>
      </c>
      <c r="F6" s="299" t="s">
        <v>37</v>
      </c>
      <c r="G6" s="299" t="s">
        <v>37</v>
      </c>
      <c r="H6" s="299" t="s">
        <v>103</v>
      </c>
      <c r="I6" s="299" t="s">
        <v>103</v>
      </c>
      <c r="J6" s="299" t="s">
        <v>103</v>
      </c>
      <c r="K6" s="299"/>
      <c r="L6" s="299"/>
    </row>
    <row r="7" spans="1:12" hidden="1">
      <c r="A7" s="299"/>
      <c r="B7" s="299"/>
      <c r="C7" s="299" t="s">
        <v>10</v>
      </c>
      <c r="D7" s="299" t="s">
        <v>11</v>
      </c>
      <c r="E7" s="299"/>
      <c r="F7" s="299"/>
      <c r="G7" s="299"/>
      <c r="H7" s="299"/>
      <c r="I7" s="299"/>
      <c r="J7" s="299"/>
      <c r="K7" s="299" t="s">
        <v>12</v>
      </c>
      <c r="L7" s="299" t="s">
        <v>13</v>
      </c>
    </row>
    <row r="8" spans="1:12">
      <c r="A8" s="299"/>
      <c r="B8" s="299"/>
      <c r="C8" s="299" t="s">
        <v>11</v>
      </c>
      <c r="D8" s="339" t="s">
        <v>113</v>
      </c>
      <c r="E8" s="339"/>
      <c r="F8" s="339"/>
      <c r="G8" s="339"/>
      <c r="H8" s="340" t="s">
        <v>114</v>
      </c>
      <c r="I8" s="340"/>
      <c r="J8" s="340"/>
      <c r="L8" s="299"/>
    </row>
    <row r="9" spans="1:12">
      <c r="A9" s="299"/>
      <c r="B9" s="299"/>
      <c r="C9" s="299" t="s">
        <v>11</v>
      </c>
      <c r="D9" s="323" t="s">
        <v>115</v>
      </c>
      <c r="E9" s="325" t="s">
        <v>116</v>
      </c>
      <c r="F9" s="325"/>
      <c r="G9" s="325"/>
      <c r="H9" s="325" t="s">
        <v>117</v>
      </c>
      <c r="I9" s="325"/>
      <c r="J9" s="325"/>
      <c r="L9" s="299"/>
    </row>
    <row r="10" spans="1:12" ht="45">
      <c r="A10" s="299"/>
      <c r="B10" s="299"/>
      <c r="C10" s="299" t="s">
        <v>11</v>
      </c>
      <c r="D10" s="323"/>
      <c r="E10" s="26" t="s">
        <v>118</v>
      </c>
      <c r="F10" s="26" t="s">
        <v>119</v>
      </c>
      <c r="G10" s="26" t="s">
        <v>120</v>
      </c>
      <c r="H10" s="26" t="s">
        <v>118</v>
      </c>
      <c r="I10" s="26" t="s">
        <v>119</v>
      </c>
      <c r="J10" s="26" t="s">
        <v>120</v>
      </c>
      <c r="L10" s="299"/>
    </row>
    <row r="11" spans="1:12" hidden="1">
      <c r="A11" s="299"/>
      <c r="B11" s="299"/>
      <c r="C11" s="299" t="s">
        <v>12</v>
      </c>
      <c r="L11" s="299"/>
    </row>
    <row r="12" spans="1:12">
      <c r="A12" s="299"/>
      <c r="B12" s="299" t="s">
        <v>121</v>
      </c>
      <c r="C12" s="299"/>
      <c r="D12" s="14" t="s">
        <v>122</v>
      </c>
      <c r="E12" s="150"/>
      <c r="F12" s="41">
        <f t="shared" ref="F12:F19" si="0">ROUND((IF(E$19&gt;0,E12/E$19,0)),4)</f>
        <v>0</v>
      </c>
      <c r="G12" s="150"/>
      <c r="H12" s="150"/>
      <c r="I12" s="41">
        <f t="shared" ref="I12:I19" si="1">ROUND((IF(H$19&gt;0,H12/H$19,0)),4)</f>
        <v>0</v>
      </c>
      <c r="J12" s="150"/>
      <c r="L12" s="299"/>
    </row>
    <row r="13" spans="1:12">
      <c r="A13" s="299"/>
      <c r="B13" s="299" t="s">
        <v>123</v>
      </c>
      <c r="C13" s="299"/>
      <c r="D13" s="14" t="s">
        <v>124</v>
      </c>
      <c r="E13" s="150"/>
      <c r="F13" s="41">
        <f t="shared" si="0"/>
        <v>0</v>
      </c>
      <c r="G13" s="150"/>
      <c r="H13" s="150"/>
      <c r="I13" s="41">
        <f t="shared" si="1"/>
        <v>0</v>
      </c>
      <c r="J13" s="150"/>
      <c r="L13" s="299"/>
    </row>
    <row r="14" spans="1:12">
      <c r="A14" s="299"/>
      <c r="B14" s="299" t="s">
        <v>125</v>
      </c>
      <c r="C14" s="299"/>
      <c r="D14" s="14" t="s">
        <v>126</v>
      </c>
      <c r="E14" s="29">
        <f t="array" ref="E14">ROUND(E15+E16+E17,2)</f>
        <v>0</v>
      </c>
      <c r="F14" s="41">
        <f t="shared" si="0"/>
        <v>0</v>
      </c>
      <c r="G14" s="29">
        <f t="array" ref="G14">ROUND(G15+G16+G17,2)</f>
        <v>0</v>
      </c>
      <c r="H14" s="29">
        <f t="array" ref="H14">ROUND(H15+H16+H17,2)</f>
        <v>0</v>
      </c>
      <c r="I14" s="41">
        <f t="shared" si="1"/>
        <v>0</v>
      </c>
      <c r="J14" s="29">
        <f t="array" ref="J14">ROUND(J15+J16+J17,2)</f>
        <v>0</v>
      </c>
      <c r="L14" s="299"/>
    </row>
    <row r="15" spans="1:12">
      <c r="A15" s="299"/>
      <c r="B15" s="299" t="s">
        <v>127</v>
      </c>
      <c r="C15" s="299"/>
      <c r="D15" s="27" t="s">
        <v>128</v>
      </c>
      <c r="E15" s="150"/>
      <c r="F15" s="41">
        <f t="shared" si="0"/>
        <v>0</v>
      </c>
      <c r="G15" s="150"/>
      <c r="H15" s="150"/>
      <c r="I15" s="41">
        <f t="shared" si="1"/>
        <v>0</v>
      </c>
      <c r="J15" s="150"/>
      <c r="L15" s="299"/>
    </row>
    <row r="16" spans="1:12">
      <c r="A16" s="299"/>
      <c r="B16" s="299" t="s">
        <v>129</v>
      </c>
      <c r="C16" s="299"/>
      <c r="D16" s="27" t="s">
        <v>130</v>
      </c>
      <c r="E16" s="150"/>
      <c r="F16" s="41">
        <f t="shared" si="0"/>
        <v>0</v>
      </c>
      <c r="G16" s="150"/>
      <c r="H16" s="150"/>
      <c r="I16" s="41">
        <f t="shared" si="1"/>
        <v>0</v>
      </c>
      <c r="J16" s="150"/>
      <c r="L16" s="299"/>
    </row>
    <row r="17" spans="1:12">
      <c r="A17" s="299"/>
      <c r="B17" s="299" t="s">
        <v>131</v>
      </c>
      <c r="C17" s="299"/>
      <c r="D17" s="27" t="s">
        <v>132</v>
      </c>
      <c r="E17" s="150"/>
      <c r="F17" s="41">
        <f t="shared" si="0"/>
        <v>0</v>
      </c>
      <c r="G17" s="150"/>
      <c r="H17" s="150"/>
      <c r="I17" s="41">
        <f t="shared" si="1"/>
        <v>0</v>
      </c>
      <c r="J17" s="150"/>
      <c r="L17" s="299"/>
    </row>
    <row r="18" spans="1:12">
      <c r="A18" s="299"/>
      <c r="B18" s="299" t="s">
        <v>133</v>
      </c>
      <c r="C18" s="299"/>
      <c r="D18" s="14" t="s">
        <v>134</v>
      </c>
      <c r="E18" s="150"/>
      <c r="F18" s="41">
        <f t="shared" si="0"/>
        <v>0</v>
      </c>
      <c r="G18" s="150"/>
      <c r="H18" s="150"/>
      <c r="I18" s="41">
        <f t="shared" si="1"/>
        <v>0</v>
      </c>
      <c r="J18" s="150"/>
      <c r="L18" s="299"/>
    </row>
    <row r="19" spans="1:12">
      <c r="A19" s="299"/>
      <c r="B19" s="299"/>
      <c r="C19" s="299"/>
      <c r="D19" s="14" t="s">
        <v>135</v>
      </c>
      <c r="E19" s="29">
        <f t="array" ref="E19">ROUND(E12+E13+E14+E18,2)</f>
        <v>0</v>
      </c>
      <c r="F19" s="41">
        <f t="shared" si="0"/>
        <v>0</v>
      </c>
      <c r="G19" s="29">
        <f t="array" ref="G19">ROUND(G12+G13+G14+G18,2)</f>
        <v>0</v>
      </c>
      <c r="H19" s="29">
        <f t="array" ref="H19">ROUND(H12+H13+H14+H18,2)</f>
        <v>0</v>
      </c>
      <c r="I19" s="41">
        <f t="shared" si="1"/>
        <v>0</v>
      </c>
      <c r="J19" s="29">
        <f t="array" ref="J19">ROUND(J12+J13+J14+J18,2)</f>
        <v>0</v>
      </c>
      <c r="L19" s="299"/>
    </row>
    <row r="20" spans="1:12" hidden="1">
      <c r="A20" s="299"/>
      <c r="B20" s="299"/>
      <c r="C20" s="299" t="s">
        <v>12</v>
      </c>
      <c r="L20" s="299"/>
    </row>
    <row r="21" spans="1:12" hidden="1">
      <c r="A21" s="299"/>
      <c r="B21" s="299"/>
      <c r="C21" s="299" t="s">
        <v>30</v>
      </c>
      <c r="D21" s="299"/>
      <c r="E21" s="299"/>
      <c r="F21" s="299"/>
      <c r="G21" s="299"/>
      <c r="H21" s="299"/>
      <c r="I21" s="299"/>
      <c r="J21" s="299"/>
      <c r="K21" s="299"/>
      <c r="L21" s="299" t="s">
        <v>31</v>
      </c>
    </row>
    <row r="22" spans="1:12" hidden="1"/>
    <row r="23" spans="1:12" hidden="1">
      <c r="A23" s="299"/>
      <c r="B23" s="299"/>
      <c r="C23" s="299" t="s">
        <v>2233</v>
      </c>
      <c r="D23" s="299"/>
      <c r="E23" s="299"/>
      <c r="F23" s="299"/>
      <c r="G23" s="299"/>
      <c r="H23" s="299"/>
      <c r="I23" s="299"/>
      <c r="J23" s="299"/>
      <c r="K23" s="299"/>
      <c r="L23" s="299"/>
    </row>
    <row r="24" spans="1:12" hidden="1">
      <c r="A24" s="299"/>
      <c r="B24" s="299"/>
      <c r="C24" s="299"/>
      <c r="D24" s="299"/>
      <c r="E24" s="299"/>
      <c r="F24" s="299"/>
      <c r="G24" s="299"/>
      <c r="H24" s="299"/>
      <c r="I24" s="299"/>
      <c r="J24" s="299"/>
      <c r="K24" s="299"/>
      <c r="L24" s="299"/>
    </row>
    <row r="25" spans="1:12" hidden="1">
      <c r="A25" s="299"/>
      <c r="B25" s="299"/>
      <c r="C25" s="299"/>
      <c r="D25" s="299"/>
      <c r="E25" s="299" t="s">
        <v>37</v>
      </c>
      <c r="F25" s="299"/>
      <c r="G25" s="299"/>
      <c r="H25" s="299" t="s">
        <v>103</v>
      </c>
      <c r="I25" s="299"/>
      <c r="J25" s="299"/>
      <c r="K25" s="299"/>
      <c r="L25" s="299"/>
    </row>
    <row r="26" spans="1:12" hidden="1">
      <c r="A26" s="299"/>
      <c r="B26" s="299"/>
      <c r="C26" s="299" t="s">
        <v>10</v>
      </c>
      <c r="D26" s="299" t="s">
        <v>11</v>
      </c>
      <c r="E26" s="299"/>
      <c r="F26" s="299"/>
      <c r="G26" s="299"/>
      <c r="H26" s="299"/>
      <c r="I26" s="299"/>
      <c r="J26" s="299"/>
      <c r="K26" s="299" t="s">
        <v>12</v>
      </c>
      <c r="L26" s="299" t="s">
        <v>13</v>
      </c>
    </row>
    <row r="27" spans="1:12" hidden="1">
      <c r="A27" s="299"/>
      <c r="B27" s="299"/>
      <c r="C27" s="299" t="s">
        <v>12</v>
      </c>
      <c r="L27" s="299"/>
    </row>
    <row r="28" spans="1:12">
      <c r="A28" s="299" t="s">
        <v>136</v>
      </c>
      <c r="B28" s="299"/>
      <c r="C28" s="299"/>
      <c r="D28" s="14" t="s">
        <v>137</v>
      </c>
      <c r="E28" s="150"/>
      <c r="F28" s="42"/>
      <c r="G28" s="42"/>
      <c r="H28" s="150"/>
      <c r="I28" s="42"/>
      <c r="J28" s="42"/>
      <c r="L28" s="299"/>
    </row>
    <row r="29" spans="1:12">
      <c r="A29" s="299" t="s">
        <v>138</v>
      </c>
      <c r="B29" s="299"/>
      <c r="C29" s="299"/>
      <c r="D29" s="14" t="s">
        <v>139</v>
      </c>
      <c r="E29" s="29">
        <f t="array" ref="E29">ROUND(E13+E14+E18-E28,2)</f>
        <v>0</v>
      </c>
      <c r="F29" s="42"/>
      <c r="G29" s="42"/>
      <c r="H29" s="29">
        <f t="array" ref="H29">ROUND(H13+H14+H18-H28,2)</f>
        <v>0</v>
      </c>
      <c r="I29" s="42"/>
      <c r="J29" s="42"/>
      <c r="L29" s="299"/>
    </row>
    <row r="30" spans="1:12" hidden="1">
      <c r="A30" s="299"/>
      <c r="B30" s="299"/>
      <c r="C30" s="299" t="s">
        <v>12</v>
      </c>
      <c r="L30" s="299"/>
    </row>
    <row r="31" spans="1:12" hidden="1">
      <c r="A31" s="299"/>
      <c r="B31" s="299"/>
      <c r="C31" s="299" t="s">
        <v>30</v>
      </c>
      <c r="D31" s="299"/>
      <c r="E31" s="299"/>
      <c r="F31" s="299"/>
      <c r="G31" s="299"/>
      <c r="H31" s="299"/>
      <c r="I31" s="299"/>
      <c r="J31" s="299"/>
      <c r="K31" s="299"/>
      <c r="L31" s="299" t="s">
        <v>31</v>
      </c>
    </row>
    <row r="32" spans="1:12" hidden="1"/>
    <row r="33" spans="1:12" hidden="1"/>
    <row r="34" spans="1:12" hidden="1"/>
    <row r="35" spans="1:12" hidden="1">
      <c r="A35" s="299"/>
      <c r="B35" s="299"/>
      <c r="C35" s="299" t="s">
        <v>2234</v>
      </c>
      <c r="D35" s="299"/>
      <c r="E35" s="299"/>
      <c r="F35" s="299"/>
      <c r="G35" s="299"/>
      <c r="H35" s="299"/>
      <c r="I35" s="299"/>
      <c r="J35" s="299"/>
      <c r="K35" s="299"/>
      <c r="L35" s="299"/>
    </row>
    <row r="36" spans="1:12" hidden="1">
      <c r="A36" s="299"/>
      <c r="B36" s="299"/>
      <c r="C36" s="299"/>
      <c r="D36" s="299"/>
      <c r="E36" s="299"/>
      <c r="F36" s="299"/>
      <c r="G36" s="299"/>
      <c r="H36" s="299"/>
      <c r="I36" s="299"/>
      <c r="J36" s="299"/>
      <c r="K36" s="299"/>
      <c r="L36" s="299"/>
    </row>
    <row r="37" spans="1:12" hidden="1">
      <c r="A37" s="299"/>
      <c r="B37" s="299"/>
      <c r="C37" s="299"/>
      <c r="D37" s="299"/>
      <c r="E37" s="299"/>
      <c r="F37" s="299"/>
      <c r="G37" s="299"/>
      <c r="H37" s="299"/>
      <c r="I37" s="299"/>
      <c r="J37" s="299"/>
      <c r="K37" s="299"/>
      <c r="L37" s="299"/>
    </row>
    <row r="38" spans="1:12" hidden="1">
      <c r="A38" s="299"/>
      <c r="B38" s="299"/>
      <c r="C38" s="299" t="s">
        <v>10</v>
      </c>
      <c r="D38" s="299" t="s">
        <v>11</v>
      </c>
      <c r="E38" s="299"/>
      <c r="F38" s="299"/>
      <c r="G38" s="299"/>
      <c r="H38" s="299"/>
      <c r="I38" s="299"/>
      <c r="J38" s="299"/>
      <c r="K38" s="299" t="s">
        <v>12</v>
      </c>
      <c r="L38" s="299" t="s">
        <v>13</v>
      </c>
    </row>
    <row r="39" spans="1:12" hidden="1">
      <c r="A39" s="299"/>
      <c r="B39" s="299"/>
      <c r="C39" s="299" t="s">
        <v>12</v>
      </c>
      <c r="L39" s="299"/>
    </row>
    <row r="40" spans="1:12" ht="30">
      <c r="A40" s="299"/>
      <c r="B40" s="299"/>
      <c r="C40" s="299"/>
      <c r="D40" s="43" t="s">
        <v>140</v>
      </c>
      <c r="E40" s="44"/>
      <c r="F40" s="336"/>
      <c r="G40" s="336"/>
      <c r="H40" s="336"/>
      <c r="I40" s="336"/>
      <c r="J40" s="336"/>
      <c r="L40" s="299"/>
    </row>
    <row r="41" spans="1:12">
      <c r="A41" s="299"/>
      <c r="B41" s="299"/>
      <c r="C41" s="299"/>
      <c r="D41" s="43" t="s">
        <v>141</v>
      </c>
      <c r="E41" s="44"/>
      <c r="F41" s="336"/>
      <c r="G41" s="336"/>
      <c r="H41" s="336"/>
      <c r="I41" s="336"/>
      <c r="J41" s="336"/>
      <c r="L41" s="299"/>
    </row>
    <row r="42" spans="1:12">
      <c r="A42" s="299"/>
      <c r="B42" s="299"/>
      <c r="C42" s="299" t="s">
        <v>12</v>
      </c>
      <c r="L42" s="299"/>
    </row>
    <row r="43" spans="1:12">
      <c r="A43" s="299"/>
      <c r="B43" s="299"/>
      <c r="C43" s="299" t="s">
        <v>30</v>
      </c>
      <c r="D43" s="299"/>
      <c r="E43" s="299"/>
      <c r="F43" s="299"/>
      <c r="G43" s="299"/>
      <c r="H43" s="299"/>
      <c r="I43" s="299"/>
      <c r="J43" s="299"/>
      <c r="K43" s="299"/>
      <c r="L43" s="299" t="s">
        <v>31</v>
      </c>
    </row>
    <row r="44" spans="1:12" hidden="1"/>
    <row r="45" spans="1:12" hidden="1"/>
    <row r="46" spans="1:12" hidden="1"/>
    <row r="47" spans="1:12" hidden="1">
      <c r="A47" s="299"/>
      <c r="B47" s="299"/>
      <c r="C47" s="299" t="s">
        <v>2175</v>
      </c>
      <c r="D47" s="299"/>
      <c r="E47" s="299"/>
      <c r="F47" s="299"/>
      <c r="G47" s="299"/>
      <c r="H47" s="299"/>
      <c r="I47" s="299"/>
      <c r="J47" s="299"/>
      <c r="K47" s="299"/>
      <c r="L47" s="299"/>
    </row>
    <row r="48" spans="1:12" hidden="1">
      <c r="A48" s="299"/>
      <c r="B48" s="299"/>
      <c r="C48" s="299"/>
      <c r="D48" s="299"/>
      <c r="E48" s="299"/>
      <c r="F48" s="299"/>
      <c r="G48" s="299"/>
      <c r="H48" s="299"/>
      <c r="I48" s="299"/>
      <c r="J48" s="299"/>
      <c r="K48" s="299"/>
      <c r="L48" s="299"/>
    </row>
    <row r="49" spans="1:12" hidden="1">
      <c r="A49" s="299"/>
      <c r="B49" s="299"/>
      <c r="C49" s="299"/>
      <c r="D49" s="299"/>
      <c r="E49" s="299" t="s">
        <v>37</v>
      </c>
      <c r="F49" s="299"/>
      <c r="G49" s="299"/>
      <c r="H49" s="299" t="s">
        <v>103</v>
      </c>
      <c r="I49" s="299"/>
      <c r="J49" s="299"/>
      <c r="K49" s="299"/>
      <c r="L49" s="299"/>
    </row>
    <row r="50" spans="1:12" hidden="1">
      <c r="A50" s="299"/>
      <c r="B50" s="299"/>
      <c r="C50" s="299" t="s">
        <v>10</v>
      </c>
      <c r="D50" s="299" t="s">
        <v>11</v>
      </c>
      <c r="E50" s="299"/>
      <c r="F50" s="299"/>
      <c r="G50" s="299"/>
      <c r="H50" s="299"/>
      <c r="I50" s="299"/>
      <c r="J50" s="299"/>
      <c r="K50" s="299" t="s">
        <v>12</v>
      </c>
      <c r="L50" s="299" t="s">
        <v>13</v>
      </c>
    </row>
    <row r="51" spans="1:12">
      <c r="A51" s="299"/>
      <c r="B51" s="299"/>
      <c r="C51" s="299" t="s">
        <v>11</v>
      </c>
      <c r="D51" s="19" t="s">
        <v>142</v>
      </c>
      <c r="E51" s="23" t="s">
        <v>143</v>
      </c>
      <c r="F51" s="23"/>
      <c r="G51" s="23"/>
      <c r="H51" s="23" t="s">
        <v>143</v>
      </c>
      <c r="I51" s="14"/>
      <c r="J51" s="14"/>
      <c r="K51" s="32"/>
      <c r="L51" s="260"/>
    </row>
    <row r="52" spans="1:12" hidden="1">
      <c r="A52" s="299"/>
      <c r="B52" s="299"/>
      <c r="C52" s="299" t="s">
        <v>12</v>
      </c>
      <c r="E52" s="45"/>
      <c r="F52" s="33"/>
      <c r="G52" s="33"/>
      <c r="H52" s="33"/>
      <c r="I52" s="33"/>
      <c r="J52" s="33"/>
      <c r="L52" s="259"/>
    </row>
    <row r="53" spans="1:12" ht="30">
      <c r="A53" s="299" t="s">
        <v>144</v>
      </c>
      <c r="B53" s="299"/>
      <c r="C53" s="299"/>
      <c r="D53" s="27" t="s">
        <v>145</v>
      </c>
      <c r="E53" s="150"/>
      <c r="F53" s="46"/>
      <c r="G53" s="42"/>
      <c r="H53" s="150"/>
      <c r="I53" s="42"/>
      <c r="J53" s="42"/>
      <c r="L53" s="259"/>
    </row>
    <row r="54" spans="1:12" ht="30">
      <c r="A54" s="299" t="s">
        <v>146</v>
      </c>
      <c r="B54" s="299"/>
      <c r="C54" s="299"/>
      <c r="D54" s="27" t="s">
        <v>147</v>
      </c>
      <c r="E54" s="29">
        <f t="array" ref="E54">ROUND(E55+E56,2)</f>
        <v>0</v>
      </c>
      <c r="F54" s="46"/>
      <c r="G54" s="42"/>
      <c r="H54" s="29">
        <f t="array" ref="H54">ROUND(H55+H56,2)</f>
        <v>0</v>
      </c>
      <c r="I54" s="42"/>
      <c r="J54" s="42"/>
      <c r="L54" s="259"/>
    </row>
    <row r="55" spans="1:12">
      <c r="A55" s="299" t="s">
        <v>146</v>
      </c>
      <c r="B55" s="299" t="s">
        <v>148</v>
      </c>
      <c r="C55" s="299"/>
      <c r="D55" s="27" t="s">
        <v>149</v>
      </c>
      <c r="E55" s="150"/>
      <c r="F55" s="46"/>
      <c r="G55" s="42"/>
      <c r="H55" s="150"/>
      <c r="I55" s="42"/>
      <c r="J55" s="42"/>
      <c r="L55" s="259"/>
    </row>
    <row r="56" spans="1:12">
      <c r="A56" s="299" t="s">
        <v>146</v>
      </c>
      <c r="B56" s="299" t="s">
        <v>150</v>
      </c>
      <c r="C56" s="299"/>
      <c r="D56" s="27" t="s">
        <v>151</v>
      </c>
      <c r="E56" s="150"/>
      <c r="F56" s="46"/>
      <c r="G56" s="42"/>
      <c r="H56" s="150"/>
      <c r="I56" s="42"/>
      <c r="J56" s="42"/>
      <c r="L56" s="259"/>
    </row>
    <row r="57" spans="1:12" ht="31.5" customHeight="1">
      <c r="A57" s="299"/>
      <c r="B57" s="299"/>
      <c r="C57" s="299"/>
      <c r="D57" s="319" t="s">
        <v>152</v>
      </c>
      <c r="E57" s="320"/>
      <c r="F57" s="320"/>
      <c r="G57" s="320"/>
      <c r="H57" s="320"/>
      <c r="I57" s="320"/>
      <c r="J57" s="337"/>
      <c r="L57" s="259"/>
    </row>
    <row r="58" spans="1:12">
      <c r="A58" s="299"/>
      <c r="B58" s="299"/>
      <c r="C58" s="299" t="s">
        <v>12</v>
      </c>
      <c r="L58" s="299"/>
    </row>
    <row r="59" spans="1:12">
      <c r="A59" s="299"/>
      <c r="B59" s="299"/>
      <c r="C59" s="299" t="s">
        <v>30</v>
      </c>
      <c r="D59" s="299"/>
      <c r="E59" s="299"/>
      <c r="F59" s="299"/>
      <c r="G59" s="299"/>
      <c r="H59" s="299"/>
      <c r="I59" s="299"/>
      <c r="J59" s="299"/>
      <c r="K59" s="299"/>
      <c r="L59" s="299" t="s">
        <v>31</v>
      </c>
    </row>
    <row r="60" spans="1:12" hidden="1"/>
    <row r="61" spans="1:12" s="47" customFormat="1" hidden="1">
      <c r="A61" s="261"/>
      <c r="B61" s="261"/>
      <c r="C61" s="261" t="s">
        <v>2174</v>
      </c>
      <c r="D61" s="261"/>
      <c r="E61" s="261"/>
      <c r="F61" s="261"/>
      <c r="G61" s="261"/>
      <c r="H61" s="261"/>
      <c r="I61" s="261"/>
    </row>
    <row r="62" spans="1:12" s="47" customFormat="1" hidden="1">
      <c r="A62" s="261"/>
      <c r="B62" s="261"/>
      <c r="C62" s="261"/>
      <c r="D62" s="261"/>
      <c r="E62" s="261"/>
      <c r="F62" s="261"/>
      <c r="G62" s="261"/>
      <c r="H62" s="261"/>
      <c r="I62" s="261"/>
    </row>
    <row r="63" spans="1:12" s="47" customFormat="1" hidden="1">
      <c r="A63" s="261"/>
      <c r="B63" s="261"/>
      <c r="C63" s="261"/>
      <c r="D63" s="261"/>
      <c r="E63" s="261" t="s">
        <v>153</v>
      </c>
      <c r="F63" s="261" t="s">
        <v>154</v>
      </c>
      <c r="G63" s="261" t="s">
        <v>155</v>
      </c>
      <c r="H63" s="261"/>
      <c r="I63" s="261"/>
    </row>
    <row r="64" spans="1:12" s="47" customFormat="1" hidden="1">
      <c r="A64" s="261"/>
      <c r="B64" s="261"/>
      <c r="C64" s="261" t="s">
        <v>10</v>
      </c>
      <c r="D64" s="261" t="s">
        <v>11</v>
      </c>
      <c r="E64" s="261"/>
      <c r="F64" s="261"/>
      <c r="G64" s="261"/>
      <c r="H64" s="261" t="s">
        <v>12</v>
      </c>
      <c r="I64" s="261" t="s">
        <v>13</v>
      </c>
    </row>
    <row r="65" spans="1:9" s="47" customFormat="1" hidden="1">
      <c r="A65" s="261"/>
      <c r="B65" s="261"/>
      <c r="C65" s="261" t="s">
        <v>156</v>
      </c>
      <c r="D65" s="48" t="s">
        <v>157</v>
      </c>
      <c r="E65" s="49" t="str">
        <f>StartUp!G10</f>
        <v>01-Apr-2019</v>
      </c>
      <c r="F65" s="49" t="str">
        <f>StartUp!G10</f>
        <v>01-Apr-2019</v>
      </c>
      <c r="G65" s="49" t="str">
        <f>StartUp!G10</f>
        <v>01-Apr-2019</v>
      </c>
      <c r="H65" s="50"/>
      <c r="I65" s="261"/>
    </row>
    <row r="66" spans="1:9" s="47" customFormat="1" hidden="1">
      <c r="A66" s="261"/>
      <c r="B66" s="261"/>
      <c r="C66" s="261" t="s">
        <v>158</v>
      </c>
      <c r="D66" s="48" t="s">
        <v>159</v>
      </c>
      <c r="E66" s="49">
        <f>StartUp!G9</f>
        <v>0</v>
      </c>
      <c r="F66" s="49">
        <f>StartUp!G9</f>
        <v>0</v>
      </c>
      <c r="G66" s="49">
        <f>StartUp!G9</f>
        <v>0</v>
      </c>
      <c r="H66" s="50"/>
      <c r="I66" s="261"/>
    </row>
    <row r="67" spans="1:9" s="47" customFormat="1" ht="30">
      <c r="A67" s="261"/>
      <c r="B67" s="261"/>
      <c r="C67" s="262" t="s">
        <v>11</v>
      </c>
      <c r="D67" s="51" t="s">
        <v>160</v>
      </c>
      <c r="E67" s="26" t="s">
        <v>161</v>
      </c>
      <c r="F67" s="26" t="s">
        <v>162</v>
      </c>
      <c r="G67" s="26" t="s">
        <v>163</v>
      </c>
      <c r="I67" s="261"/>
    </row>
    <row r="68" spans="1:9" s="47" customFormat="1" ht="15" hidden="1" customHeight="1">
      <c r="A68" s="261"/>
      <c r="B68" s="261"/>
      <c r="C68" s="261" t="s">
        <v>12</v>
      </c>
      <c r="F68" s="52"/>
      <c r="I68" s="261"/>
    </row>
    <row r="69" spans="1:9" s="47" customFormat="1">
      <c r="A69" s="261" t="s">
        <v>164</v>
      </c>
      <c r="B69" s="261"/>
      <c r="C69" s="261"/>
      <c r="D69" s="27" t="s">
        <v>165</v>
      </c>
      <c r="E69" s="150"/>
      <c r="F69" s="150"/>
      <c r="G69" s="29">
        <f t="array" ref="G69">ROUND(E69+F69,2)</f>
        <v>0</v>
      </c>
      <c r="I69" s="261"/>
    </row>
    <row r="70" spans="1:9" s="47" customFormat="1">
      <c r="A70" s="261" t="s">
        <v>166</v>
      </c>
      <c r="B70" s="261"/>
      <c r="C70" s="261"/>
      <c r="D70" s="27" t="s">
        <v>167</v>
      </c>
      <c r="E70" s="150"/>
      <c r="F70" s="150"/>
      <c r="G70" s="29">
        <f t="array" ref="G70">ROUND(E70+F70,2)</f>
        <v>0</v>
      </c>
      <c r="I70" s="261"/>
    </row>
    <row r="71" spans="1:9" s="47" customFormat="1">
      <c r="A71" s="261" t="s">
        <v>168</v>
      </c>
      <c r="B71" s="261"/>
      <c r="C71" s="261"/>
      <c r="D71" s="27" t="s">
        <v>169</v>
      </c>
      <c r="E71" s="29">
        <f t="array" ref="E71">ROUND(E72+E73,2)</f>
        <v>0</v>
      </c>
      <c r="F71" s="29">
        <f t="array" ref="F71">ROUND(F72+F73,2)</f>
        <v>0</v>
      </c>
      <c r="G71" s="29">
        <f t="array" ref="G71">ROUND(G72+G73,2)</f>
        <v>0</v>
      </c>
      <c r="I71" s="261"/>
    </row>
    <row r="72" spans="1:9" s="47" customFormat="1">
      <c r="A72" s="261" t="s">
        <v>170</v>
      </c>
      <c r="B72" s="261"/>
      <c r="C72" s="261"/>
      <c r="D72" s="27" t="s">
        <v>171</v>
      </c>
      <c r="E72" s="150"/>
      <c r="F72" s="150"/>
      <c r="G72" s="29">
        <f t="array" ref="G72">ROUND(E72+F72,2)</f>
        <v>0</v>
      </c>
      <c r="I72" s="261"/>
    </row>
    <row r="73" spans="1:9" s="47" customFormat="1">
      <c r="A73" s="261" t="s">
        <v>172</v>
      </c>
      <c r="B73" s="261"/>
      <c r="C73" s="261"/>
      <c r="D73" s="27" t="s">
        <v>173</v>
      </c>
      <c r="E73" s="150"/>
      <c r="F73" s="150"/>
      <c r="G73" s="29">
        <f t="array" ref="G73">ROUND(E73+F73,2)</f>
        <v>0</v>
      </c>
      <c r="I73" s="261"/>
    </row>
    <row r="74" spans="1:9" s="47" customFormat="1">
      <c r="A74" s="261" t="s">
        <v>174</v>
      </c>
      <c r="B74" s="261"/>
      <c r="C74" s="261"/>
      <c r="D74" s="27" t="s">
        <v>175</v>
      </c>
      <c r="E74" s="29">
        <f t="array" ref="E74">ROUND(E69+E70-E71,2)</f>
        <v>0</v>
      </c>
      <c r="F74" s="29">
        <f t="array" ref="F74">ROUND(F69+F70-F71,2)</f>
        <v>0</v>
      </c>
      <c r="G74" s="29">
        <f t="array" ref="G74">ROUND(G69+G70-G71,2)</f>
        <v>0</v>
      </c>
      <c r="I74" s="261"/>
    </row>
    <row r="75" spans="1:9" s="47" customFormat="1" ht="33.75" customHeight="1">
      <c r="A75" s="261"/>
      <c r="B75" s="261"/>
      <c r="C75" s="261"/>
      <c r="D75" s="338" t="s">
        <v>176</v>
      </c>
      <c r="E75" s="320"/>
      <c r="F75" s="320"/>
      <c r="G75" s="337"/>
      <c r="I75" s="261"/>
    </row>
    <row r="76" spans="1:9" s="47" customFormat="1">
      <c r="A76" s="261"/>
      <c r="B76" s="261"/>
      <c r="C76" s="261" t="s">
        <v>12</v>
      </c>
      <c r="I76" s="261"/>
    </row>
    <row r="77" spans="1:9" s="47" customFormat="1">
      <c r="A77" s="261"/>
      <c r="B77" s="261"/>
      <c r="C77" s="261" t="s">
        <v>30</v>
      </c>
      <c r="D77" s="261"/>
      <c r="E77" s="261"/>
      <c r="F77" s="261"/>
      <c r="G77" s="261"/>
      <c r="H77" s="261"/>
      <c r="I77" s="261" t="s">
        <v>31</v>
      </c>
    </row>
    <row r="78" spans="1:9" s="47" customFormat="1"/>
  </sheetData>
  <mergeCells count="10">
    <mergeCell ref="F40:J40"/>
    <mergeCell ref="F41:J41"/>
    <mergeCell ref="D57:J57"/>
    <mergeCell ref="D75:G75"/>
    <mergeCell ref="D1:J1"/>
    <mergeCell ref="D8:G8"/>
    <mergeCell ref="H8:J8"/>
    <mergeCell ref="D9:D10"/>
    <mergeCell ref="E9:G9"/>
    <mergeCell ref="H9:J9"/>
  </mergeCells>
  <phoneticPr fontId="16" type="noConversion"/>
  <dataValidations count="1">
    <dataValidation type="decimal" allowBlank="1" showInputMessage="1" showErrorMessage="1" errorTitle="Input Error" error="Please enter a numeric value between -99999999999999999 and 99999999999999999" sqref="E69:G74 H53:H56 E53:F56 H28:H29 E28:E29 E12:J19">
      <formula1>-99999999999999900</formula1>
      <formula2>99999999999999900</formula2>
    </dataValidation>
  </dataValidations>
  <hyperlinks>
    <hyperlink ref="D3" location="Navigation!E7" display="Back To Navigation Page"/>
  </hyperlinks>
  <pageMargins left="0.75" right="0.75" top="1" bottom="1" header="0.5" footer="0.5"/>
  <pageSetup orientation="portrait" horizontalDpi="200" verticalDpi="2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6"/>
  <sheetViews>
    <sheetView showGridLines="0" workbookViewId="0">
      <pane xSplit="4" ySplit="11" topLeftCell="E12" activePane="bottomRight" state="frozen"/>
      <selection activeCell="D1" sqref="D1"/>
      <selection pane="topRight" activeCell="E1" sqref="E1"/>
      <selection pane="bottomLeft" activeCell="D12" sqref="D12"/>
      <selection pane="bottomRight" sqref="A1:C1048576"/>
    </sheetView>
  </sheetViews>
  <sheetFormatPr defaultRowHeight="15"/>
  <cols>
    <col min="1" max="1" width="4.28515625" hidden="1" customWidth="1"/>
    <col min="2" max="2" width="4.7109375" hidden="1" customWidth="1"/>
    <col min="3" max="3" width="11.140625" hidden="1" customWidth="1"/>
    <col min="4" max="4" width="40.5703125" bestFit="1" customWidth="1"/>
    <col min="5" max="14" width="16.7109375" customWidth="1"/>
  </cols>
  <sheetData>
    <row r="1" spans="1:16" ht="27.95" customHeight="1">
      <c r="A1" s="12" t="s">
        <v>2231</v>
      </c>
      <c r="D1" s="315" t="s">
        <v>177</v>
      </c>
      <c r="E1" s="315"/>
      <c r="F1" s="315"/>
      <c r="G1" s="315"/>
      <c r="H1" s="315"/>
      <c r="I1" s="315"/>
      <c r="J1" s="315"/>
      <c r="K1" s="315"/>
      <c r="L1" s="315"/>
      <c r="M1" s="315"/>
      <c r="N1" s="315"/>
    </row>
    <row r="3" spans="1:16">
      <c r="D3" s="2" t="s">
        <v>8</v>
      </c>
    </row>
    <row r="4" spans="1:16">
      <c r="A4" s="299"/>
      <c r="B4" s="299"/>
      <c r="C4" s="299" t="s">
        <v>2173</v>
      </c>
      <c r="D4" s="299"/>
      <c r="E4" s="299"/>
      <c r="F4" s="299"/>
      <c r="G4" s="299"/>
      <c r="H4" s="299"/>
      <c r="I4" s="299"/>
      <c r="J4" s="299"/>
      <c r="K4" s="299"/>
      <c r="L4" s="299"/>
      <c r="M4" s="299"/>
      <c r="N4" s="299"/>
      <c r="O4" s="299"/>
      <c r="P4" s="299"/>
    </row>
    <row r="5" spans="1:16" hidden="1">
      <c r="A5" s="299"/>
      <c r="B5" s="299"/>
      <c r="C5" s="299"/>
      <c r="D5" s="299"/>
      <c r="E5" s="299"/>
      <c r="F5" s="299"/>
      <c r="G5" s="299"/>
      <c r="H5" s="299"/>
      <c r="I5" s="299"/>
      <c r="J5" s="299"/>
      <c r="K5" s="299"/>
      <c r="L5" s="299"/>
      <c r="M5" s="299"/>
      <c r="N5" s="299"/>
      <c r="O5" s="299"/>
      <c r="P5" s="299"/>
    </row>
    <row r="6" spans="1:16" hidden="1">
      <c r="A6" s="299"/>
      <c r="B6" s="299"/>
      <c r="C6" s="299"/>
      <c r="D6" s="299"/>
      <c r="E6" s="299" t="s">
        <v>178</v>
      </c>
      <c r="F6" s="299" t="s">
        <v>179</v>
      </c>
      <c r="G6" s="299" t="s">
        <v>180</v>
      </c>
      <c r="H6" s="299" t="s">
        <v>181</v>
      </c>
      <c r="I6" s="299" t="s">
        <v>37</v>
      </c>
      <c r="J6" s="299" t="s">
        <v>182</v>
      </c>
      <c r="K6" s="299" t="s">
        <v>183</v>
      </c>
      <c r="L6" s="299" t="s">
        <v>184</v>
      </c>
      <c r="M6" s="299" t="s">
        <v>185</v>
      </c>
      <c r="N6" s="299" t="s">
        <v>103</v>
      </c>
      <c r="O6" s="299"/>
      <c r="P6" s="299"/>
    </row>
    <row r="7" spans="1:16" hidden="1">
      <c r="A7" s="299"/>
      <c r="B7" s="299"/>
      <c r="C7" s="299" t="s">
        <v>10</v>
      </c>
      <c r="D7" s="299" t="s">
        <v>11</v>
      </c>
      <c r="E7" s="299"/>
      <c r="F7" s="299"/>
      <c r="G7" s="299"/>
      <c r="H7" s="299"/>
      <c r="I7" s="299"/>
      <c r="J7" s="299"/>
      <c r="K7" s="299"/>
      <c r="L7" s="299"/>
      <c r="M7" s="299"/>
      <c r="N7" s="299"/>
      <c r="O7" s="299" t="s">
        <v>12</v>
      </c>
      <c r="P7" s="299" t="s">
        <v>13</v>
      </c>
    </row>
    <row r="8" spans="1:16">
      <c r="A8" s="299"/>
      <c r="B8" s="299"/>
      <c r="C8" s="299" t="s">
        <v>11</v>
      </c>
      <c r="D8" s="344" t="s">
        <v>186</v>
      </c>
      <c r="E8" s="345"/>
      <c r="F8" s="345"/>
      <c r="G8" s="345"/>
      <c r="H8" s="345"/>
      <c r="I8" s="345"/>
      <c r="J8" s="346" t="s">
        <v>39</v>
      </c>
      <c r="K8" s="346"/>
      <c r="L8" s="346"/>
      <c r="M8" s="346"/>
      <c r="N8" s="347"/>
      <c r="O8" s="32"/>
      <c r="P8" s="299"/>
    </row>
    <row r="9" spans="1:16">
      <c r="A9" s="299"/>
      <c r="B9" s="299"/>
      <c r="C9" s="299" t="s">
        <v>11</v>
      </c>
      <c r="D9" s="348" t="s">
        <v>187</v>
      </c>
      <c r="E9" s="325" t="s">
        <v>116</v>
      </c>
      <c r="F9" s="325"/>
      <c r="G9" s="325"/>
      <c r="H9" s="325"/>
      <c r="I9" s="325"/>
      <c r="J9" s="343" t="s">
        <v>117</v>
      </c>
      <c r="K9" s="325"/>
      <c r="L9" s="325"/>
      <c r="M9" s="325"/>
      <c r="N9" s="325"/>
      <c r="P9" s="299"/>
    </row>
    <row r="10" spans="1:16">
      <c r="A10" s="299"/>
      <c r="B10" s="299"/>
      <c r="C10" s="299" t="s">
        <v>11</v>
      </c>
      <c r="D10" s="348"/>
      <c r="E10" s="23" t="s">
        <v>188</v>
      </c>
      <c r="F10" s="23" t="s">
        <v>189</v>
      </c>
      <c r="G10" s="23" t="s">
        <v>190</v>
      </c>
      <c r="H10" s="23" t="s">
        <v>191</v>
      </c>
      <c r="I10" s="23" t="s">
        <v>102</v>
      </c>
      <c r="J10" s="21" t="s">
        <v>188</v>
      </c>
      <c r="K10" s="23" t="s">
        <v>189</v>
      </c>
      <c r="L10" s="23" t="s">
        <v>190</v>
      </c>
      <c r="M10" s="23" t="s">
        <v>191</v>
      </c>
      <c r="N10" s="23" t="s">
        <v>102</v>
      </c>
      <c r="P10" s="299"/>
    </row>
    <row r="11" spans="1:16" hidden="1">
      <c r="A11" s="299"/>
      <c r="B11" s="299"/>
      <c r="C11" s="299" t="s">
        <v>12</v>
      </c>
      <c r="D11" s="45"/>
      <c r="E11" s="45"/>
      <c r="F11" s="45"/>
      <c r="G11" s="45"/>
      <c r="H11" s="45"/>
      <c r="I11" s="45"/>
      <c r="P11" s="299"/>
    </row>
    <row r="12" spans="1:16">
      <c r="A12" s="299" t="s">
        <v>192</v>
      </c>
      <c r="B12" s="299" t="s">
        <v>193</v>
      </c>
      <c r="C12" s="299"/>
      <c r="D12" s="27" t="s">
        <v>194</v>
      </c>
      <c r="E12" s="29">
        <f t="array" ref="E12">ROUND(E13-E14,2)</f>
        <v>0</v>
      </c>
      <c r="F12" s="29">
        <f t="array" ref="F12">ROUND(F13-F14,2)</f>
        <v>0</v>
      </c>
      <c r="G12" s="29">
        <f t="array" ref="G12">ROUND(G13-G14,2)</f>
        <v>0</v>
      </c>
      <c r="H12" s="29">
        <f t="array" ref="H12">ROUND(H13-H14,2)</f>
        <v>0</v>
      </c>
      <c r="I12" s="29">
        <f t="array" ref="I12">ROUND(E12+F12+G12+H12,2)</f>
        <v>0</v>
      </c>
      <c r="J12" s="53">
        <f t="array" ref="J12">ROUND(J13-J14,2)</f>
        <v>0</v>
      </c>
      <c r="K12" s="29">
        <f t="array" ref="K12">ROUND(K13-K14,2)</f>
        <v>0</v>
      </c>
      <c r="L12" s="29">
        <f t="array" ref="L12">ROUND(L13-L14,2)</f>
        <v>0</v>
      </c>
      <c r="M12" s="29">
        <f t="array" ref="M12">ROUND(M13-M14,2)</f>
        <v>0</v>
      </c>
      <c r="N12" s="29">
        <f t="array" ref="N12">ROUND(J12+K12+L12+M12,2)</f>
        <v>0</v>
      </c>
      <c r="P12" s="299"/>
    </row>
    <row r="13" spans="1:16">
      <c r="A13" s="299" t="s">
        <v>195</v>
      </c>
      <c r="B13" s="299" t="s">
        <v>193</v>
      </c>
      <c r="C13" s="299"/>
      <c r="D13" s="27" t="s">
        <v>196</v>
      </c>
      <c r="E13" s="150"/>
      <c r="F13" s="150"/>
      <c r="G13" s="150"/>
      <c r="H13" s="150"/>
      <c r="I13" s="29">
        <f t="array" ref="I13">ROUND(E13+F13+G13+H13,2)</f>
        <v>0</v>
      </c>
      <c r="J13" s="156"/>
      <c r="K13" s="150"/>
      <c r="L13" s="150"/>
      <c r="M13" s="150"/>
      <c r="N13" s="29">
        <f t="array" ref="N13">ROUND(J13+K13+L13+M13,2)</f>
        <v>0</v>
      </c>
      <c r="P13" s="299"/>
    </row>
    <row r="14" spans="1:16">
      <c r="A14" s="299" t="s">
        <v>197</v>
      </c>
      <c r="B14" s="299" t="s">
        <v>193</v>
      </c>
      <c r="C14" s="299"/>
      <c r="D14" s="27" t="s">
        <v>198</v>
      </c>
      <c r="E14" s="150"/>
      <c r="F14" s="150"/>
      <c r="G14" s="150"/>
      <c r="H14" s="150"/>
      <c r="I14" s="29">
        <f t="array" ref="I14">ROUND(E14+F14+G14+H14,2)</f>
        <v>0</v>
      </c>
      <c r="J14" s="156"/>
      <c r="K14" s="150"/>
      <c r="L14" s="150"/>
      <c r="M14" s="150"/>
      <c r="N14" s="29">
        <f t="array" ref="N14">ROUND(J14+K14+L14+M14,2)</f>
        <v>0</v>
      </c>
      <c r="P14" s="299"/>
    </row>
    <row r="15" spans="1:16">
      <c r="A15" s="299" t="s">
        <v>192</v>
      </c>
      <c r="B15" s="299" t="s">
        <v>199</v>
      </c>
      <c r="C15" s="299"/>
      <c r="D15" s="27" t="s">
        <v>200</v>
      </c>
      <c r="E15" s="29">
        <f t="array" ref="E15">ROUND(E16-E17,2)</f>
        <v>0</v>
      </c>
      <c r="F15" s="29">
        <f t="array" ref="F15">ROUND(F16-F17,2)</f>
        <v>0</v>
      </c>
      <c r="G15" s="29">
        <f t="array" ref="G15">ROUND(G16-G17,2)</f>
        <v>0</v>
      </c>
      <c r="H15" s="29">
        <f t="array" ref="H15">ROUND(H16-H17,2)</f>
        <v>0</v>
      </c>
      <c r="I15" s="29">
        <f t="array" ref="I15">ROUND(E15+F15+G15+H15,2)</f>
        <v>0</v>
      </c>
      <c r="J15" s="29">
        <f t="array" ref="J15">ROUND(J16-J17,2)</f>
        <v>0</v>
      </c>
      <c r="K15" s="29">
        <f t="array" ref="K15">ROUND(K16-K17,2)</f>
        <v>0</v>
      </c>
      <c r="L15" s="29">
        <f t="array" ref="L15">ROUND(L16-L17,2)</f>
        <v>0</v>
      </c>
      <c r="M15" s="29">
        <f t="array" ref="M15">ROUND(M16-M17,2)</f>
        <v>0</v>
      </c>
      <c r="N15" s="29">
        <f t="array" ref="N15">ROUND(J15+K15+L15+M15,2)</f>
        <v>0</v>
      </c>
      <c r="P15" s="299"/>
    </row>
    <row r="16" spans="1:16">
      <c r="A16" s="299" t="s">
        <v>195</v>
      </c>
      <c r="B16" s="299" t="s">
        <v>199</v>
      </c>
      <c r="C16" s="299"/>
      <c r="D16" s="27" t="s">
        <v>196</v>
      </c>
      <c r="E16" s="150"/>
      <c r="F16" s="150"/>
      <c r="G16" s="150"/>
      <c r="H16" s="150"/>
      <c r="I16" s="29">
        <f t="array" ref="I16">ROUND(E16+F16+G16+H16,2)</f>
        <v>0</v>
      </c>
      <c r="J16" s="150"/>
      <c r="K16" s="150"/>
      <c r="L16" s="150"/>
      <c r="M16" s="150"/>
      <c r="N16" s="29">
        <f t="array" ref="N16">ROUND(J16+K16+L16+M16,2)</f>
        <v>0</v>
      </c>
      <c r="P16" s="299"/>
    </row>
    <row r="17" spans="1:16">
      <c r="A17" s="299" t="s">
        <v>197</v>
      </c>
      <c r="B17" s="299" t="s">
        <v>199</v>
      </c>
      <c r="C17" s="299"/>
      <c r="D17" s="27" t="s">
        <v>198</v>
      </c>
      <c r="E17" s="150"/>
      <c r="F17" s="150"/>
      <c r="G17" s="150"/>
      <c r="H17" s="150"/>
      <c r="I17" s="29">
        <f t="array" ref="I17">ROUND(E17+F17+G17+H17,2)</f>
        <v>0</v>
      </c>
      <c r="J17" s="150"/>
      <c r="K17" s="150"/>
      <c r="L17" s="150"/>
      <c r="M17" s="150"/>
      <c r="N17" s="29">
        <f t="array" ref="N17">ROUND(J17+K17+L17+M17,2)</f>
        <v>0</v>
      </c>
      <c r="P17" s="299"/>
    </row>
    <row r="18" spans="1:16">
      <c r="A18" s="299" t="s">
        <v>192</v>
      </c>
      <c r="B18" s="299" t="s">
        <v>201</v>
      </c>
      <c r="C18" s="299"/>
      <c r="D18" s="27" t="s">
        <v>202</v>
      </c>
      <c r="E18" s="29">
        <f t="array" ref="E18">ROUND(E19-E20,2)</f>
        <v>0</v>
      </c>
      <c r="F18" s="29">
        <f t="array" ref="F18">ROUND(F19-F20,2)</f>
        <v>0</v>
      </c>
      <c r="G18" s="29">
        <f t="array" ref="G18">ROUND(G19-G20,2)</f>
        <v>0</v>
      </c>
      <c r="H18" s="29">
        <f t="array" ref="H18">ROUND(H19-H20,2)</f>
        <v>0</v>
      </c>
      <c r="I18" s="29">
        <f t="array" ref="I18">ROUND(E18+F18+G18+H18,2)</f>
        <v>0</v>
      </c>
      <c r="J18" s="29">
        <f t="array" ref="J18">ROUND(J19-J20,2)</f>
        <v>0</v>
      </c>
      <c r="K18" s="29">
        <f t="array" ref="K18">ROUND(K19-K20,2)</f>
        <v>0</v>
      </c>
      <c r="L18" s="29">
        <f t="array" ref="L18">ROUND(L19-L20,2)</f>
        <v>0</v>
      </c>
      <c r="M18" s="29">
        <f t="array" ref="M18">ROUND(M19-M20,2)</f>
        <v>0</v>
      </c>
      <c r="N18" s="29">
        <f t="array" ref="N18">ROUND(J18+K18+L18+M18,2)</f>
        <v>0</v>
      </c>
      <c r="P18" s="299"/>
    </row>
    <row r="19" spans="1:16">
      <c r="A19" s="299" t="s">
        <v>195</v>
      </c>
      <c r="B19" s="299" t="s">
        <v>201</v>
      </c>
      <c r="C19" s="299"/>
      <c r="D19" s="27" t="s">
        <v>196</v>
      </c>
      <c r="E19" s="150"/>
      <c r="F19" s="150"/>
      <c r="G19" s="150"/>
      <c r="H19" s="150"/>
      <c r="I19" s="29">
        <f t="array" ref="I19">ROUND(E19+F19+G19+H19,2)</f>
        <v>0</v>
      </c>
      <c r="J19" s="150"/>
      <c r="K19" s="150"/>
      <c r="L19" s="150"/>
      <c r="M19" s="150"/>
      <c r="N19" s="29">
        <f t="array" ref="N19">ROUND(J19+K19+L19+M19,2)</f>
        <v>0</v>
      </c>
      <c r="P19" s="299"/>
    </row>
    <row r="20" spans="1:16">
      <c r="A20" s="299" t="s">
        <v>197</v>
      </c>
      <c r="B20" s="299" t="s">
        <v>201</v>
      </c>
      <c r="C20" s="299"/>
      <c r="D20" s="27" t="s">
        <v>198</v>
      </c>
      <c r="E20" s="150"/>
      <c r="F20" s="150"/>
      <c r="G20" s="150"/>
      <c r="H20" s="150"/>
      <c r="I20" s="29">
        <f t="array" ref="I20">ROUND(E20+F20+G20+H20,2)</f>
        <v>0</v>
      </c>
      <c r="J20" s="150"/>
      <c r="K20" s="150"/>
      <c r="L20" s="150"/>
      <c r="M20" s="150"/>
      <c r="N20" s="29">
        <f t="array" ref="N20">ROUND(J20+K20+L20+M20,2)</f>
        <v>0</v>
      </c>
      <c r="P20" s="299"/>
    </row>
    <row r="21" spans="1:16">
      <c r="A21" s="299" t="s">
        <v>192</v>
      </c>
      <c r="B21" s="299" t="s">
        <v>203</v>
      </c>
      <c r="C21" s="299"/>
      <c r="D21" s="27" t="s">
        <v>204</v>
      </c>
      <c r="E21" s="29">
        <f t="array" ref="E21">ROUND(E22-E23,2)</f>
        <v>0</v>
      </c>
      <c r="F21" s="29">
        <f t="array" ref="F21">ROUND(F22-F23,2)</f>
        <v>0</v>
      </c>
      <c r="G21" s="29">
        <f t="array" ref="G21">ROUND(G22-G23,2)</f>
        <v>0</v>
      </c>
      <c r="H21" s="29">
        <f t="array" ref="H21">ROUND(H22-H23,2)</f>
        <v>0</v>
      </c>
      <c r="I21" s="29">
        <f t="array" ref="I21">ROUND(E21+F21+G21+H21,2)</f>
        <v>0</v>
      </c>
      <c r="J21" s="29">
        <f t="array" ref="J21">ROUND(J22-J23,2)</f>
        <v>0</v>
      </c>
      <c r="K21" s="29">
        <f t="array" ref="K21">ROUND(K22-K23,2)</f>
        <v>0</v>
      </c>
      <c r="L21" s="29">
        <f t="array" ref="L21">ROUND(L22-L23,2)</f>
        <v>0</v>
      </c>
      <c r="M21" s="29">
        <f t="array" ref="M21">ROUND(M22-M23,2)</f>
        <v>0</v>
      </c>
      <c r="N21" s="29">
        <f t="array" ref="N21">ROUND(J21+K21+L21+M21,2)</f>
        <v>0</v>
      </c>
      <c r="P21" s="299"/>
    </row>
    <row r="22" spans="1:16">
      <c r="A22" s="299" t="s">
        <v>195</v>
      </c>
      <c r="B22" s="299" t="s">
        <v>203</v>
      </c>
      <c r="C22" s="299"/>
      <c r="D22" s="27" t="s">
        <v>196</v>
      </c>
      <c r="E22" s="150"/>
      <c r="F22" s="150"/>
      <c r="G22" s="150"/>
      <c r="H22" s="150"/>
      <c r="I22" s="29">
        <f t="array" ref="I22">ROUND(E22+F22+G22+H22,2)</f>
        <v>0</v>
      </c>
      <c r="J22" s="150"/>
      <c r="K22" s="150"/>
      <c r="L22" s="150"/>
      <c r="M22" s="150"/>
      <c r="N22" s="29">
        <f t="array" ref="N22">ROUND(J22+K22+L22+M22,2)</f>
        <v>0</v>
      </c>
      <c r="P22" s="299"/>
    </row>
    <row r="23" spans="1:16">
      <c r="A23" s="299" t="s">
        <v>197</v>
      </c>
      <c r="B23" s="299" t="s">
        <v>203</v>
      </c>
      <c r="C23" s="299"/>
      <c r="D23" s="27" t="s">
        <v>198</v>
      </c>
      <c r="E23" s="150"/>
      <c r="F23" s="150"/>
      <c r="G23" s="150"/>
      <c r="H23" s="150"/>
      <c r="I23" s="29">
        <f t="array" ref="I23">ROUND(E23+F23+G23+H23,2)</f>
        <v>0</v>
      </c>
      <c r="J23" s="150"/>
      <c r="K23" s="150"/>
      <c r="L23" s="150"/>
      <c r="M23" s="150"/>
      <c r="N23" s="29">
        <f t="array" ref="N23">ROUND(J23+K23+L23+M23,2)</f>
        <v>0</v>
      </c>
      <c r="P23" s="299"/>
    </row>
    <row r="24" spans="1:16">
      <c r="A24" s="299" t="s">
        <v>192</v>
      </c>
      <c r="B24" s="299" t="s">
        <v>205</v>
      </c>
      <c r="C24" s="299"/>
      <c r="D24" s="27" t="s">
        <v>206</v>
      </c>
      <c r="E24" s="29">
        <f t="array" ref="E24">ROUND(E25-E26,2)</f>
        <v>0</v>
      </c>
      <c r="F24" s="29">
        <f t="array" ref="F24">ROUND(F25-F26,2)</f>
        <v>0</v>
      </c>
      <c r="G24" s="29">
        <f t="array" ref="G24">ROUND(G25-G26,2)</f>
        <v>0</v>
      </c>
      <c r="H24" s="29">
        <f t="array" ref="H24">ROUND(H25-H26,2)</f>
        <v>0</v>
      </c>
      <c r="I24" s="29">
        <f t="array" ref="I24">ROUND(E24+F24+G24+H24,2)</f>
        <v>0</v>
      </c>
      <c r="J24" s="29">
        <f t="array" ref="J24">ROUND(J25-J26,2)</f>
        <v>0</v>
      </c>
      <c r="K24" s="29">
        <f t="array" ref="K24">ROUND(K25-K26,2)</f>
        <v>0</v>
      </c>
      <c r="L24" s="29">
        <f t="array" ref="L24">ROUND(L25-L26,2)</f>
        <v>0</v>
      </c>
      <c r="M24" s="29">
        <f t="array" ref="M24">ROUND(M25-M26,2)</f>
        <v>0</v>
      </c>
      <c r="N24" s="29">
        <f t="array" ref="N24">ROUND(J24+K24+L24+M24,2)</f>
        <v>0</v>
      </c>
      <c r="P24" s="299"/>
    </row>
    <row r="25" spans="1:16">
      <c r="A25" s="299" t="s">
        <v>195</v>
      </c>
      <c r="B25" s="299" t="s">
        <v>205</v>
      </c>
      <c r="C25" s="299"/>
      <c r="D25" s="27" t="s">
        <v>196</v>
      </c>
      <c r="E25" s="150"/>
      <c r="F25" s="150"/>
      <c r="G25" s="150"/>
      <c r="H25" s="150"/>
      <c r="I25" s="29">
        <f t="array" ref="I25">ROUND(E25+F25+G25+H25,2)</f>
        <v>0</v>
      </c>
      <c r="J25" s="150"/>
      <c r="K25" s="150"/>
      <c r="L25" s="150"/>
      <c r="M25" s="150"/>
      <c r="N25" s="29">
        <f t="array" ref="N25">ROUND(J25+K25+L25+M25,2)</f>
        <v>0</v>
      </c>
      <c r="P25" s="299"/>
    </row>
    <row r="26" spans="1:16">
      <c r="A26" s="299" t="s">
        <v>197</v>
      </c>
      <c r="B26" s="299" t="s">
        <v>205</v>
      </c>
      <c r="C26" s="299"/>
      <c r="D26" s="27" t="s">
        <v>198</v>
      </c>
      <c r="E26" s="150"/>
      <c r="F26" s="150"/>
      <c r="G26" s="150"/>
      <c r="H26" s="150"/>
      <c r="I26" s="29">
        <f t="array" ref="I26">ROUND(E26+F26+G26+H26,2)</f>
        <v>0</v>
      </c>
      <c r="J26" s="150"/>
      <c r="K26" s="150"/>
      <c r="L26" s="150"/>
      <c r="M26" s="150"/>
      <c r="N26" s="29">
        <f t="array" ref="N26">ROUND(J26+K26+L26+M26,2)</f>
        <v>0</v>
      </c>
      <c r="P26" s="299"/>
    </row>
    <row r="27" spans="1:16">
      <c r="A27" s="299" t="s">
        <v>192</v>
      </c>
      <c r="B27" s="299" t="s">
        <v>207</v>
      </c>
      <c r="C27" s="299"/>
      <c r="D27" s="14" t="s">
        <v>208</v>
      </c>
      <c r="E27" s="29">
        <f t="array" ref="E27">ROUND(E12+E15+E18+E21+E24,2)</f>
        <v>0</v>
      </c>
      <c r="F27" s="29">
        <f t="array" ref="F27">ROUND(F12+F15+F18+F21+F24,2)</f>
        <v>0</v>
      </c>
      <c r="G27" s="29">
        <f t="array" ref="G27">ROUND(G12+G15+G18+G21+G24,2)</f>
        <v>0</v>
      </c>
      <c r="H27" s="29">
        <f t="array" ref="H27">ROUND(H12+H15+H18+H21+H24,2)</f>
        <v>0</v>
      </c>
      <c r="I27" s="29">
        <f t="array" ref="I27">ROUND(E27+F27+G27+H27,2)</f>
        <v>0</v>
      </c>
      <c r="J27" s="29">
        <f t="array" ref="J27">ROUND(J12+J15+J18+J21+J24,2)</f>
        <v>0</v>
      </c>
      <c r="K27" s="29">
        <f t="array" ref="K27">ROUND(K12+K15+K18+K21+K24,2)</f>
        <v>0</v>
      </c>
      <c r="L27" s="29">
        <f t="array" ref="L27">ROUND(L12+L15+L18+L21+L24,2)</f>
        <v>0</v>
      </c>
      <c r="M27" s="29">
        <f t="array" ref="M27">ROUND(M12+M15+M18+M21+M24,2)</f>
        <v>0</v>
      </c>
      <c r="N27" s="29">
        <f t="array" ref="N27">ROUND(J27+K27+L27+M27,2)</f>
        <v>0</v>
      </c>
      <c r="P27" s="299"/>
    </row>
    <row r="28" spans="1:16">
      <c r="A28" s="299" t="s">
        <v>195</v>
      </c>
      <c r="B28" s="299" t="s">
        <v>207</v>
      </c>
      <c r="C28" s="299"/>
      <c r="D28" s="14" t="s">
        <v>196</v>
      </c>
      <c r="E28" s="29">
        <f t="array" ref="E28">ROUND(E13+E16+E19+E22+E25,2)</f>
        <v>0</v>
      </c>
      <c r="F28" s="29">
        <f t="array" ref="F28">ROUND(F13+F16+F19+F22+F25,2)</f>
        <v>0</v>
      </c>
      <c r="G28" s="29">
        <f t="array" ref="G28">ROUND(G13+G16+G19+G22+G25,2)</f>
        <v>0</v>
      </c>
      <c r="H28" s="29">
        <f t="array" ref="H28">ROUND(H13+H16+H19+H22+H25,2)</f>
        <v>0</v>
      </c>
      <c r="I28" s="29">
        <f t="array" ref="I28">ROUND(E28+F28+G28+H28,2)</f>
        <v>0</v>
      </c>
      <c r="J28" s="29">
        <f t="array" ref="J28">ROUND(J13+J16+J19+J22+J25,2)</f>
        <v>0</v>
      </c>
      <c r="K28" s="29">
        <f t="array" ref="K28">ROUND(K13+K16+K19+K22+K25,2)</f>
        <v>0</v>
      </c>
      <c r="L28" s="29">
        <f t="array" ref="L28">ROUND(L13+L16+L19+L22+L25,2)</f>
        <v>0</v>
      </c>
      <c r="M28" s="29">
        <f t="array" ref="M28">ROUND(M13+M16+M19+M22+M25,2)</f>
        <v>0</v>
      </c>
      <c r="N28" s="29">
        <f t="array" ref="N28">ROUND(J28+K28+L28+M28,2)</f>
        <v>0</v>
      </c>
      <c r="P28" s="299"/>
    </row>
    <row r="29" spans="1:16">
      <c r="A29" s="299" t="s">
        <v>197</v>
      </c>
      <c r="B29" s="299" t="s">
        <v>207</v>
      </c>
      <c r="C29" s="299"/>
      <c r="D29" s="14" t="s">
        <v>198</v>
      </c>
      <c r="E29" s="29">
        <f t="array" ref="E29">ROUND(E14+E17+E20+E23+E26,2)</f>
        <v>0</v>
      </c>
      <c r="F29" s="29">
        <f t="array" ref="F29">ROUND(F14+F17+F20+F23+F26,2)</f>
        <v>0</v>
      </c>
      <c r="G29" s="29">
        <f t="array" ref="G29">ROUND(G14+G17+G20+G23+G26,2)</f>
        <v>0</v>
      </c>
      <c r="H29" s="29">
        <f t="array" ref="H29">ROUND(H14+H17+H20+H23+H26,2)</f>
        <v>0</v>
      </c>
      <c r="I29" s="29">
        <f t="array" ref="I29">ROUND(E29+F29+G29+H29,2)</f>
        <v>0</v>
      </c>
      <c r="J29" s="29">
        <f t="array" ref="J29">ROUND(J14+J17+J20+J23+J26,2)</f>
        <v>0</v>
      </c>
      <c r="K29" s="29">
        <f t="array" ref="K29">ROUND(K14+K17+K20+K23+K26,2)</f>
        <v>0</v>
      </c>
      <c r="L29" s="29">
        <f t="array" ref="L29">ROUND(L14+L17+L20+L23+L26,2)</f>
        <v>0</v>
      </c>
      <c r="M29" s="29">
        <f t="array" ref="M29">ROUND(M14+M17+M20+M23+M26,2)</f>
        <v>0</v>
      </c>
      <c r="N29" s="29">
        <f t="array" ref="N29">ROUND(J29+K29+L29+M29,2)</f>
        <v>0</v>
      </c>
      <c r="P29" s="299"/>
    </row>
    <row r="30" spans="1:16" hidden="1">
      <c r="A30" s="299"/>
      <c r="B30" s="299"/>
      <c r="C30" s="299" t="s">
        <v>12</v>
      </c>
      <c r="P30" s="299"/>
    </row>
    <row r="31" spans="1:16" hidden="1">
      <c r="A31" s="299"/>
      <c r="B31" s="299"/>
      <c r="C31" s="299" t="s">
        <v>30</v>
      </c>
      <c r="D31" s="299"/>
      <c r="E31" s="299"/>
      <c r="F31" s="299"/>
      <c r="G31" s="299"/>
      <c r="H31" s="299"/>
      <c r="I31" s="299"/>
      <c r="J31" s="299"/>
      <c r="K31" s="299"/>
      <c r="L31" s="299"/>
      <c r="M31" s="299"/>
      <c r="N31" s="299"/>
      <c r="O31" s="299"/>
      <c r="P31" s="299" t="s">
        <v>31</v>
      </c>
    </row>
    <row r="32" spans="1:16" hidden="1"/>
    <row r="33" spans="1:16" hidden="1">
      <c r="A33" s="299"/>
      <c r="B33" s="299"/>
      <c r="C33" s="299" t="s">
        <v>2172</v>
      </c>
      <c r="D33" s="299"/>
      <c r="E33" s="299"/>
      <c r="F33" s="299"/>
      <c r="G33" s="299"/>
      <c r="H33" s="299"/>
      <c r="I33" s="299"/>
      <c r="J33" s="299"/>
      <c r="K33" s="299"/>
      <c r="L33" s="299"/>
      <c r="M33" s="299"/>
      <c r="N33" s="299"/>
      <c r="O33" s="299"/>
      <c r="P33" s="299"/>
    </row>
    <row r="34" spans="1:16" hidden="1">
      <c r="A34" s="299"/>
      <c r="B34" s="299"/>
      <c r="C34" s="299"/>
      <c r="D34" s="299"/>
      <c r="E34" s="299"/>
      <c r="F34" s="299"/>
      <c r="G34" s="299"/>
      <c r="H34" s="299"/>
      <c r="I34" s="299"/>
      <c r="J34" s="299"/>
      <c r="K34" s="299"/>
      <c r="L34" s="299"/>
      <c r="M34" s="299"/>
      <c r="N34" s="299"/>
      <c r="O34" s="299"/>
      <c r="P34" s="299"/>
    </row>
    <row r="35" spans="1:16" hidden="1">
      <c r="A35" s="299"/>
      <c r="B35" s="299"/>
      <c r="C35" s="299"/>
      <c r="D35" s="299"/>
      <c r="E35" s="299" t="s">
        <v>178</v>
      </c>
      <c r="F35" s="299" t="s">
        <v>179</v>
      </c>
      <c r="G35" s="299" t="s">
        <v>180</v>
      </c>
      <c r="H35" s="299" t="s">
        <v>181</v>
      </c>
      <c r="I35" s="299" t="s">
        <v>37</v>
      </c>
      <c r="J35" s="299" t="s">
        <v>182</v>
      </c>
      <c r="K35" s="299" t="s">
        <v>183</v>
      </c>
      <c r="L35" s="299" t="s">
        <v>184</v>
      </c>
      <c r="M35" s="299" t="s">
        <v>185</v>
      </c>
      <c r="N35" s="299" t="s">
        <v>103</v>
      </c>
      <c r="O35" s="299"/>
      <c r="P35" s="299"/>
    </row>
    <row r="36" spans="1:16" hidden="1">
      <c r="A36" s="299"/>
      <c r="B36" s="299"/>
      <c r="C36" s="299" t="s">
        <v>10</v>
      </c>
      <c r="D36" s="299" t="s">
        <v>11</v>
      </c>
      <c r="E36" s="299"/>
      <c r="F36" s="299"/>
      <c r="G36" s="299"/>
      <c r="H36" s="299"/>
      <c r="I36" s="299"/>
      <c r="J36" s="299"/>
      <c r="K36" s="299"/>
      <c r="L36" s="299"/>
      <c r="M36" s="299"/>
      <c r="N36" s="299"/>
      <c r="O36" s="299" t="s">
        <v>12</v>
      </c>
      <c r="P36" s="299" t="s">
        <v>13</v>
      </c>
    </row>
    <row r="37" spans="1:16">
      <c r="A37" s="299"/>
      <c r="B37" s="299"/>
      <c r="C37" s="299" t="s">
        <v>11</v>
      </c>
      <c r="D37" s="14" t="s">
        <v>209</v>
      </c>
      <c r="E37" s="341"/>
      <c r="F37" s="342"/>
      <c r="G37" s="342"/>
      <c r="H37" s="342"/>
      <c r="I37" s="342"/>
      <c r="J37" s="342"/>
      <c r="K37" s="342"/>
      <c r="L37" s="342"/>
      <c r="M37" s="342"/>
      <c r="N37" s="343"/>
      <c r="P37" s="299"/>
    </row>
    <row r="38" spans="1:16" hidden="1">
      <c r="A38" s="299"/>
      <c r="B38" s="299"/>
      <c r="C38" s="299" t="s">
        <v>12</v>
      </c>
      <c r="P38" s="299"/>
    </row>
    <row r="39" spans="1:16">
      <c r="A39" s="299" t="s">
        <v>192</v>
      </c>
      <c r="B39" s="299" t="s">
        <v>210</v>
      </c>
      <c r="C39" s="299"/>
      <c r="D39" s="27" t="s">
        <v>211</v>
      </c>
      <c r="E39" s="29">
        <f t="array" ref="E39">ROUND(E40-E41,2)</f>
        <v>0</v>
      </c>
      <c r="F39" s="29">
        <f t="array" ref="F39">ROUND(F40-F41,2)</f>
        <v>0</v>
      </c>
      <c r="G39" s="29">
        <f t="array" ref="G39">ROUND(G40-G41,2)</f>
        <v>0</v>
      </c>
      <c r="H39" s="29">
        <f t="array" ref="H39">ROUND(H40-H41,2)</f>
        <v>0</v>
      </c>
      <c r="I39" s="29">
        <f t="array" ref="I39">ROUND(E39+F39+G39+H39,2)</f>
        <v>0</v>
      </c>
      <c r="J39" s="29">
        <f t="array" ref="J39">ROUND(J40-J41,2)</f>
        <v>0</v>
      </c>
      <c r="K39" s="29">
        <f t="array" ref="K39">ROUND(K40-K41,2)</f>
        <v>0</v>
      </c>
      <c r="L39" s="29">
        <f t="array" ref="L39">ROUND(L40-L41,2)</f>
        <v>0</v>
      </c>
      <c r="M39" s="29">
        <f t="array" ref="M39">ROUND(M40-M41,2)</f>
        <v>0</v>
      </c>
      <c r="N39" s="29">
        <f t="array" ref="N39">ROUND(J39+K39+L39+M39,2)</f>
        <v>0</v>
      </c>
      <c r="P39" s="299"/>
    </row>
    <row r="40" spans="1:16">
      <c r="A40" s="299" t="s">
        <v>195</v>
      </c>
      <c r="B40" s="299" t="s">
        <v>210</v>
      </c>
      <c r="C40" s="299"/>
      <c r="D40" s="27" t="s">
        <v>196</v>
      </c>
      <c r="E40" s="150"/>
      <c r="F40" s="150"/>
      <c r="G40" s="150"/>
      <c r="H40" s="150"/>
      <c r="I40" s="29">
        <f t="array" ref="I40">ROUND(E40+F40+G40+H40,2)</f>
        <v>0</v>
      </c>
      <c r="J40" s="150"/>
      <c r="K40" s="150"/>
      <c r="L40" s="150"/>
      <c r="M40" s="150"/>
      <c r="N40" s="29">
        <f t="array" ref="N40">ROUND(J40+K40+L40+M40,2)</f>
        <v>0</v>
      </c>
      <c r="P40" s="299"/>
    </row>
    <row r="41" spans="1:16">
      <c r="A41" s="299" t="s">
        <v>197</v>
      </c>
      <c r="B41" s="299" t="s">
        <v>210</v>
      </c>
      <c r="C41" s="299"/>
      <c r="D41" s="27" t="s">
        <v>198</v>
      </c>
      <c r="E41" s="150"/>
      <c r="F41" s="150"/>
      <c r="G41" s="150"/>
      <c r="H41" s="150"/>
      <c r="I41" s="29">
        <f t="array" ref="I41">ROUND(E41+F41+G41+H41,2)</f>
        <v>0</v>
      </c>
      <c r="J41" s="150"/>
      <c r="K41" s="150"/>
      <c r="L41" s="150"/>
      <c r="M41" s="150"/>
      <c r="N41" s="29">
        <f t="array" ref="N41">ROUND(J41+K41+L41+M41,2)</f>
        <v>0</v>
      </c>
      <c r="P41" s="299"/>
    </row>
    <row r="42" spans="1:16">
      <c r="A42" s="299" t="s">
        <v>192</v>
      </c>
      <c r="B42" s="299" t="s">
        <v>212</v>
      </c>
      <c r="C42" s="299"/>
      <c r="D42" s="27" t="s">
        <v>213</v>
      </c>
      <c r="E42" s="29">
        <f t="array" ref="E42">ROUND(E43-E44,2)</f>
        <v>0</v>
      </c>
      <c r="F42" s="29">
        <f t="array" ref="F42">ROUND(F43-F44,2)</f>
        <v>0</v>
      </c>
      <c r="G42" s="29">
        <f t="array" ref="G42">ROUND(G43-G44,2)</f>
        <v>0</v>
      </c>
      <c r="H42" s="29">
        <f t="array" ref="H42">ROUND(H43-H44,2)</f>
        <v>0</v>
      </c>
      <c r="I42" s="29">
        <f t="array" ref="I42">ROUND(E42+F42+G42+H42,2)</f>
        <v>0</v>
      </c>
      <c r="J42" s="29">
        <f t="array" ref="J42">ROUND(J43-J44,2)</f>
        <v>0</v>
      </c>
      <c r="K42" s="29">
        <f t="array" ref="K42">ROUND(K43-K44,2)</f>
        <v>0</v>
      </c>
      <c r="L42" s="29">
        <f t="array" ref="L42">ROUND(L43-L44,2)</f>
        <v>0</v>
      </c>
      <c r="M42" s="29">
        <f t="array" ref="M42">ROUND(M43-M44,2)</f>
        <v>0</v>
      </c>
      <c r="N42" s="29">
        <f t="array" ref="N42">ROUND(J42+K42+L42+M42,2)</f>
        <v>0</v>
      </c>
      <c r="P42" s="299"/>
    </row>
    <row r="43" spans="1:16">
      <c r="A43" s="299" t="s">
        <v>195</v>
      </c>
      <c r="B43" s="299" t="s">
        <v>212</v>
      </c>
      <c r="C43" s="299"/>
      <c r="D43" s="27" t="s">
        <v>196</v>
      </c>
      <c r="E43" s="150"/>
      <c r="F43" s="150"/>
      <c r="G43" s="150"/>
      <c r="H43" s="150"/>
      <c r="I43" s="29">
        <f t="array" ref="I43">ROUND(E43+F43+G43+H43,2)</f>
        <v>0</v>
      </c>
      <c r="J43" s="150"/>
      <c r="K43" s="150"/>
      <c r="L43" s="150"/>
      <c r="M43" s="150"/>
      <c r="N43" s="29">
        <f t="array" ref="N43">ROUND(J43+K43+L43+M43,2)</f>
        <v>0</v>
      </c>
      <c r="P43" s="299"/>
    </row>
    <row r="44" spans="1:16">
      <c r="A44" s="299" t="s">
        <v>197</v>
      </c>
      <c r="B44" s="299" t="s">
        <v>212</v>
      </c>
      <c r="C44" s="299"/>
      <c r="D44" s="27" t="s">
        <v>198</v>
      </c>
      <c r="E44" s="150"/>
      <c r="F44" s="150"/>
      <c r="G44" s="150"/>
      <c r="H44" s="150"/>
      <c r="I44" s="29">
        <f t="array" ref="I44">ROUND(E44+F44+G44+H44,2)</f>
        <v>0</v>
      </c>
      <c r="J44" s="150"/>
      <c r="K44" s="150"/>
      <c r="L44" s="150"/>
      <c r="M44" s="150"/>
      <c r="N44" s="29">
        <f t="array" ref="N44">ROUND(J44+K44+L44+M44,2)</f>
        <v>0</v>
      </c>
      <c r="P44" s="299"/>
    </row>
    <row r="45" spans="1:16">
      <c r="A45" s="299" t="s">
        <v>192</v>
      </c>
      <c r="B45" s="299" t="s">
        <v>214</v>
      </c>
      <c r="C45" s="299"/>
      <c r="D45" s="27" t="s">
        <v>215</v>
      </c>
      <c r="E45" s="29">
        <f t="array" ref="E45">ROUND(E46-E47,2)</f>
        <v>0</v>
      </c>
      <c r="F45" s="29">
        <f t="array" ref="F45">ROUND(F46-F47,2)</f>
        <v>0</v>
      </c>
      <c r="G45" s="29">
        <f t="array" ref="G45">ROUND(G46-G47,2)</f>
        <v>0</v>
      </c>
      <c r="H45" s="29">
        <f t="array" ref="H45">ROUND(H46-H47,2)</f>
        <v>0</v>
      </c>
      <c r="I45" s="29">
        <f t="array" ref="I45">ROUND(E45+F45+G45+H45,2)</f>
        <v>0</v>
      </c>
      <c r="J45" s="29">
        <f t="array" ref="J45">ROUND(J46-J47,2)</f>
        <v>0</v>
      </c>
      <c r="K45" s="29">
        <f t="array" ref="K45">ROUND(K46-K47,2)</f>
        <v>0</v>
      </c>
      <c r="L45" s="29">
        <f t="array" ref="L45">ROUND(L46-L47,2)</f>
        <v>0</v>
      </c>
      <c r="M45" s="29">
        <f t="array" ref="M45">ROUND(M46-M47,2)</f>
        <v>0</v>
      </c>
      <c r="N45" s="29">
        <f t="array" ref="N45">ROUND(J45+K45+L45+M45,2)</f>
        <v>0</v>
      </c>
      <c r="P45" s="299"/>
    </row>
    <row r="46" spans="1:16">
      <c r="A46" s="299" t="s">
        <v>195</v>
      </c>
      <c r="B46" s="299" t="s">
        <v>214</v>
      </c>
      <c r="C46" s="299"/>
      <c r="D46" s="27" t="s">
        <v>196</v>
      </c>
      <c r="E46" s="150"/>
      <c r="F46" s="150"/>
      <c r="G46" s="150"/>
      <c r="H46" s="150"/>
      <c r="I46" s="29">
        <f t="array" ref="I46">ROUND(E46+F46+G46+H46,2)</f>
        <v>0</v>
      </c>
      <c r="J46" s="150"/>
      <c r="K46" s="150"/>
      <c r="L46" s="150"/>
      <c r="M46" s="150"/>
      <c r="N46" s="29">
        <f t="array" ref="N46">ROUND(J46+K46+L46+M46,2)</f>
        <v>0</v>
      </c>
      <c r="P46" s="299"/>
    </row>
    <row r="47" spans="1:16">
      <c r="A47" s="299" t="s">
        <v>197</v>
      </c>
      <c r="B47" s="299" t="s">
        <v>214</v>
      </c>
      <c r="C47" s="299"/>
      <c r="D47" s="27" t="s">
        <v>198</v>
      </c>
      <c r="E47" s="150"/>
      <c r="F47" s="150"/>
      <c r="G47" s="150"/>
      <c r="H47" s="150"/>
      <c r="I47" s="29">
        <f t="array" ref="I47">ROUND(E47+F47+G47+H47,2)</f>
        <v>0</v>
      </c>
      <c r="J47" s="150"/>
      <c r="K47" s="150"/>
      <c r="L47" s="150"/>
      <c r="M47" s="150"/>
      <c r="N47" s="29">
        <f t="array" ref="N47">ROUND(J47+K47+L47+M47,2)</f>
        <v>0</v>
      </c>
      <c r="P47" s="299"/>
    </row>
    <row r="48" spans="1:16">
      <c r="A48" s="299" t="s">
        <v>192</v>
      </c>
      <c r="B48" s="299" t="s">
        <v>216</v>
      </c>
      <c r="C48" s="299"/>
      <c r="D48" s="14" t="s">
        <v>217</v>
      </c>
      <c r="E48" s="29">
        <f t="array" ref="E48">ROUND(E39+E42+E45,2)</f>
        <v>0</v>
      </c>
      <c r="F48" s="29">
        <f t="array" ref="F48">ROUND(F39+F42+F45,2)</f>
        <v>0</v>
      </c>
      <c r="G48" s="29">
        <f t="array" ref="G48">ROUND(G39+G42+G45,2)</f>
        <v>0</v>
      </c>
      <c r="H48" s="29">
        <f t="array" ref="H48">ROUND(H39+H42+H45,2)</f>
        <v>0</v>
      </c>
      <c r="I48" s="29">
        <f t="array" ref="I48">ROUND(E48+F48+G48+H48,2)</f>
        <v>0</v>
      </c>
      <c r="J48" s="29">
        <f t="array" ref="J48">ROUND(J39+J42+J45,2)</f>
        <v>0</v>
      </c>
      <c r="K48" s="29">
        <f t="array" ref="K48">ROUND(K39+K42+K45,2)</f>
        <v>0</v>
      </c>
      <c r="L48" s="29">
        <f t="array" ref="L48">ROUND(L39+L42+L45,2)</f>
        <v>0</v>
      </c>
      <c r="M48" s="29">
        <f t="array" ref="M48">ROUND(M39+M42+M45,2)</f>
        <v>0</v>
      </c>
      <c r="N48" s="29">
        <f t="array" ref="N48">ROUND(J48+K48+L48+M48,2)</f>
        <v>0</v>
      </c>
      <c r="P48" s="299"/>
    </row>
    <row r="49" spans="1:16">
      <c r="A49" s="299" t="s">
        <v>195</v>
      </c>
      <c r="B49" s="299" t="s">
        <v>216</v>
      </c>
      <c r="C49" s="299"/>
      <c r="D49" s="14" t="s">
        <v>196</v>
      </c>
      <c r="E49" s="29">
        <f t="array" ref="E49">ROUND(E40+E43+E46,2)</f>
        <v>0</v>
      </c>
      <c r="F49" s="29">
        <f t="array" ref="F49">ROUND(F40+F43+F46,2)</f>
        <v>0</v>
      </c>
      <c r="G49" s="29">
        <f t="array" ref="G49">ROUND(G40+G43+G46,2)</f>
        <v>0</v>
      </c>
      <c r="H49" s="29">
        <f t="array" ref="H49">ROUND(H40+H43+H46,2)</f>
        <v>0</v>
      </c>
      <c r="I49" s="29">
        <f t="array" ref="I49">ROUND(E49+F49+G49+H49,2)</f>
        <v>0</v>
      </c>
      <c r="J49" s="29">
        <f t="array" ref="J49">ROUND(J40+J43+J46,2)</f>
        <v>0</v>
      </c>
      <c r="K49" s="29">
        <f t="array" ref="K49">ROUND(K40+K43+K46,2)</f>
        <v>0</v>
      </c>
      <c r="L49" s="29">
        <f t="array" ref="L49">ROUND(L40+L43+L46,2)</f>
        <v>0</v>
      </c>
      <c r="M49" s="29">
        <f t="array" ref="M49">ROUND(M40+M43+M46,2)</f>
        <v>0</v>
      </c>
      <c r="N49" s="29">
        <f t="array" ref="N49">ROUND(J49+K49+L49+M49,2)</f>
        <v>0</v>
      </c>
      <c r="P49" s="299"/>
    </row>
    <row r="50" spans="1:16">
      <c r="A50" s="299" t="s">
        <v>197</v>
      </c>
      <c r="B50" s="299" t="s">
        <v>216</v>
      </c>
      <c r="C50" s="299"/>
      <c r="D50" s="14" t="s">
        <v>198</v>
      </c>
      <c r="E50" s="29">
        <f t="array" ref="E50">ROUND(E41+E44+E47,2)</f>
        <v>0</v>
      </c>
      <c r="F50" s="29">
        <f t="array" ref="F50">ROUND(F41+F44+F47,2)</f>
        <v>0</v>
      </c>
      <c r="G50" s="29">
        <f t="array" ref="G50">ROUND(G41+G44+G47,2)</f>
        <v>0</v>
      </c>
      <c r="H50" s="29">
        <f t="array" ref="H50">ROUND(H41+H44+H47,2)</f>
        <v>0</v>
      </c>
      <c r="I50" s="29">
        <f t="array" ref="I50">ROUND(E50+F50+G50+H50,2)</f>
        <v>0</v>
      </c>
      <c r="J50" s="29">
        <f t="array" ref="J50">ROUND(J41+J44+J47,2)</f>
        <v>0</v>
      </c>
      <c r="K50" s="29">
        <f t="array" ref="K50">ROUND(K41+K44+K47,2)</f>
        <v>0</v>
      </c>
      <c r="L50" s="29">
        <f t="array" ref="L50">ROUND(L41+L44+L47,2)</f>
        <v>0</v>
      </c>
      <c r="M50" s="29">
        <f t="array" ref="M50">ROUND(M41+M44+M47,2)</f>
        <v>0</v>
      </c>
      <c r="N50" s="29">
        <f t="array" ref="N50">ROUND(J50+K50+L50+M50,2)</f>
        <v>0</v>
      </c>
      <c r="P50" s="299"/>
    </row>
    <row r="51" spans="1:16">
      <c r="A51" s="299" t="s">
        <v>192</v>
      </c>
      <c r="B51" s="299"/>
      <c r="C51" s="299"/>
      <c r="D51" s="14" t="s">
        <v>218</v>
      </c>
      <c r="E51" s="29">
        <f t="array" ref="E51">ROUND(E12+E15+E18+E21+E24+E39+E42+E45,2)</f>
        <v>0</v>
      </c>
      <c r="F51" s="29">
        <f t="array" ref="F51">ROUND(F12+F15+F18+F21+F24+F39+F42+F45,2)</f>
        <v>0</v>
      </c>
      <c r="G51" s="29">
        <f t="array" ref="G51">ROUND(G12+G15+G18+G21+G24+G39+G42+G45,2)</f>
        <v>0</v>
      </c>
      <c r="H51" s="29">
        <f t="array" ref="H51">ROUND(H12+H15+H18+H21+H24+H39+H42+H45,2)</f>
        <v>0</v>
      </c>
      <c r="I51" s="29">
        <f t="array" ref="I51">ROUND(E51+F51+G51+H51,2)</f>
        <v>0</v>
      </c>
      <c r="J51" s="29">
        <f t="array" ref="J51">ROUND(J12+J15+J18+J21+J24+J39+J42+J45,2)</f>
        <v>0</v>
      </c>
      <c r="K51" s="29">
        <f t="array" ref="K51">ROUND(K12+K15+K18+K21+K24+K39+K42+K45,2)</f>
        <v>0</v>
      </c>
      <c r="L51" s="29">
        <f t="array" ref="L51">ROUND(L12+L15+L18+L21+L24+L39+L42+L45,2)</f>
        <v>0</v>
      </c>
      <c r="M51" s="29">
        <f t="array" ref="M51">ROUND(M12+M15+M18+M21+M24+M39+M42+M45,2)</f>
        <v>0</v>
      </c>
      <c r="N51" s="29">
        <f t="array" ref="N51">ROUND(J51+K51+L51+M51,2)</f>
        <v>0</v>
      </c>
      <c r="P51" s="299"/>
    </row>
    <row r="52" spans="1:16">
      <c r="A52" s="299" t="s">
        <v>195</v>
      </c>
      <c r="B52" s="299"/>
      <c r="C52" s="299"/>
      <c r="D52" s="14" t="s">
        <v>196</v>
      </c>
      <c r="E52" s="29">
        <f t="array" ref="E52">ROUND(E13+E16+E19+E22+E25+E40+E43+E46,2)</f>
        <v>0</v>
      </c>
      <c r="F52" s="29">
        <f t="array" ref="F52">ROUND(F13+F16+F19+F22+F25+F40+F43+F46,2)</f>
        <v>0</v>
      </c>
      <c r="G52" s="29">
        <f t="array" ref="G52">ROUND(G13+G16+G19+G22+G25+G40+G43+G46,2)</f>
        <v>0</v>
      </c>
      <c r="H52" s="29">
        <f t="array" ref="H52">ROUND(H13+H16+H19+H22+H25+H40+H43+H46,2)</f>
        <v>0</v>
      </c>
      <c r="I52" s="29">
        <f t="array" ref="I52">ROUND(E52+F52+G52+H52,2)</f>
        <v>0</v>
      </c>
      <c r="J52" s="29">
        <f t="array" ref="J52">ROUND(J13+J16+J19+J22+J25+J40+J43+J46,2)</f>
        <v>0</v>
      </c>
      <c r="K52" s="29">
        <f t="array" ref="K52">ROUND(K13+K16+K19+K22+K25+K40+K43+K46,2)</f>
        <v>0</v>
      </c>
      <c r="L52" s="29">
        <f t="array" ref="L52">ROUND(L13+L16+L19+L22+L25+L40+L43+L46,2)</f>
        <v>0</v>
      </c>
      <c r="M52" s="29">
        <f t="array" ref="M52">ROUND(M13+M16+M19+M22+M25+M40+M43+M46,2)</f>
        <v>0</v>
      </c>
      <c r="N52" s="29">
        <f t="array" ref="N52">ROUND(J52+K52+L52+M52,2)</f>
        <v>0</v>
      </c>
      <c r="P52" s="299"/>
    </row>
    <row r="53" spans="1:16">
      <c r="A53" s="299" t="s">
        <v>197</v>
      </c>
      <c r="B53" s="299"/>
      <c r="C53" s="299"/>
      <c r="D53" s="14" t="s">
        <v>198</v>
      </c>
      <c r="E53" s="29">
        <f t="array" ref="E53">ROUND(E14+E17+E20+E23+E26+E41+E44+E47,2)</f>
        <v>0</v>
      </c>
      <c r="F53" s="29">
        <f t="array" ref="F53">ROUND(F14+F17+F20+F23+F26+F41+F44+F47,2)</f>
        <v>0</v>
      </c>
      <c r="G53" s="29">
        <f t="array" ref="G53">ROUND(G14+G17+G20+G23+G26+G41+G44+G47,2)</f>
        <v>0</v>
      </c>
      <c r="H53" s="29">
        <f t="array" ref="H53">ROUND(H14+H17+H20+H23+H26+H41+H44+H47,2)</f>
        <v>0</v>
      </c>
      <c r="I53" s="29">
        <f t="array" ref="I53">ROUND(E53+F53+G53+H53,2)</f>
        <v>0</v>
      </c>
      <c r="J53" s="29">
        <f t="array" ref="J53">ROUND(J14+J17+J20+J23+J26+J41+J44+J47,2)</f>
        <v>0</v>
      </c>
      <c r="K53" s="29">
        <f t="array" ref="K53">ROUND(K14+K17+K20+K23+K26+K41+K44+K47,2)</f>
        <v>0</v>
      </c>
      <c r="L53" s="29">
        <f t="array" ref="L53">ROUND(L14+L17+L20+L23+L26+L41+L44+L47,2)</f>
        <v>0</v>
      </c>
      <c r="M53" s="29">
        <f t="array" ref="M53">ROUND(M14+M17+M20+M23+M26+M41+M44+M47,2)</f>
        <v>0</v>
      </c>
      <c r="N53" s="29">
        <f t="array" ref="N53">ROUND(J53+K53+L53+M53,2)</f>
        <v>0</v>
      </c>
      <c r="P53" s="299"/>
    </row>
    <row r="54" spans="1:16">
      <c r="A54" s="299"/>
      <c r="B54" s="299"/>
      <c r="C54" s="299"/>
      <c r="D54" s="339" t="s">
        <v>219</v>
      </c>
      <c r="E54" s="339"/>
      <c r="F54" s="339"/>
      <c r="G54" s="339"/>
      <c r="H54" s="339"/>
      <c r="I54" s="339"/>
      <c r="J54" s="339"/>
      <c r="K54" s="339"/>
      <c r="L54" s="339"/>
      <c r="M54" s="339"/>
      <c r="N54" s="339"/>
      <c r="P54" s="299"/>
    </row>
    <row r="55" spans="1:16">
      <c r="A55" s="299"/>
      <c r="B55" s="299"/>
      <c r="C55" s="299" t="s">
        <v>12</v>
      </c>
      <c r="P55" s="299"/>
    </row>
    <row r="56" spans="1:16">
      <c r="A56" s="299"/>
      <c r="B56" s="299"/>
      <c r="C56" s="299" t="s">
        <v>30</v>
      </c>
      <c r="D56" s="299"/>
      <c r="E56" s="299"/>
      <c r="F56" s="299"/>
      <c r="G56" s="299"/>
      <c r="H56" s="299"/>
      <c r="I56" s="299"/>
      <c r="J56" s="299"/>
      <c r="K56" s="299"/>
      <c r="L56" s="299"/>
      <c r="M56" s="299"/>
      <c r="N56" s="299"/>
      <c r="O56" s="299"/>
      <c r="P56" s="299" t="s">
        <v>31</v>
      </c>
    </row>
  </sheetData>
  <mergeCells count="8">
    <mergeCell ref="E37:N37"/>
    <mergeCell ref="D54:N54"/>
    <mergeCell ref="D1:N1"/>
    <mergeCell ref="D8:I8"/>
    <mergeCell ref="J8:N8"/>
    <mergeCell ref="D9:D10"/>
    <mergeCell ref="E9:I9"/>
    <mergeCell ref="J9:N9"/>
  </mergeCells>
  <phoneticPr fontId="16" type="noConversion"/>
  <dataValidations count="1">
    <dataValidation type="decimal" allowBlank="1" showInputMessage="1" showErrorMessage="1" errorTitle="Input Error" error="Please enter a numeric value between -99999999999999999 and 99999999999999999" sqref="E39:N53 E12:N29">
      <formula1>-99999999999999900</formula1>
      <formula2>99999999999999900</formula2>
    </dataValidation>
  </dataValidations>
  <hyperlinks>
    <hyperlink ref="D3" location="Navigation!E8" display="Back To Navigation Page"/>
  </hyperlink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S88"/>
  <sheetViews>
    <sheetView showGridLines="0" workbookViewId="0">
      <pane xSplit="2" ySplit="1" topLeftCell="C2" activePane="bottomRight" state="frozen"/>
      <selection pane="topRight" activeCell="C1" sqref="C1"/>
      <selection pane="bottomLeft" activeCell="A2" sqref="A2"/>
      <selection pane="bottomRight" sqref="A1:C1048576"/>
    </sheetView>
  </sheetViews>
  <sheetFormatPr defaultRowHeight="15"/>
  <cols>
    <col min="1" max="1" width="4.140625" hidden="1" customWidth="1"/>
    <col min="2" max="2" width="21.85546875" hidden="1" customWidth="1"/>
    <col min="3" max="3" width="9.140625" hidden="1" customWidth="1"/>
    <col min="4" max="4" width="17.85546875" customWidth="1"/>
    <col min="5" max="5" width="30.7109375" customWidth="1"/>
    <col min="6" max="17" width="16.7109375" customWidth="1"/>
  </cols>
  <sheetData>
    <row r="1" spans="1:19" ht="27.95" customHeight="1">
      <c r="A1" s="12" t="s">
        <v>2228</v>
      </c>
      <c r="D1" s="315" t="s">
        <v>775</v>
      </c>
      <c r="E1" s="315"/>
      <c r="F1" s="315"/>
      <c r="G1" s="315"/>
      <c r="H1" s="315"/>
      <c r="I1" s="315"/>
      <c r="J1" s="315"/>
      <c r="K1" s="315"/>
      <c r="L1" s="315"/>
      <c r="M1" s="315"/>
      <c r="N1" s="315"/>
      <c r="O1" s="315"/>
      <c r="P1" s="315"/>
      <c r="Q1" s="315"/>
    </row>
    <row r="3" spans="1:19">
      <c r="D3" s="316" t="s">
        <v>8</v>
      </c>
      <c r="E3" s="316"/>
    </row>
    <row r="4" spans="1:19">
      <c r="A4" s="299"/>
      <c r="B4" s="299"/>
      <c r="C4" s="299" t="s">
        <v>2171</v>
      </c>
      <c r="D4" s="299"/>
      <c r="E4" s="299"/>
      <c r="F4" s="299"/>
      <c r="G4" s="299"/>
      <c r="H4" s="299"/>
      <c r="I4" s="299"/>
      <c r="J4" s="299"/>
      <c r="K4" s="299"/>
      <c r="L4" s="299"/>
      <c r="M4" s="299"/>
      <c r="N4" s="299"/>
      <c r="O4" s="299"/>
      <c r="P4" s="299"/>
      <c r="Q4" s="299"/>
      <c r="R4" s="299"/>
      <c r="S4" s="299"/>
    </row>
    <row r="5" spans="1:19" hidden="1">
      <c r="A5" s="299"/>
      <c r="B5" s="299"/>
      <c r="C5" s="299"/>
      <c r="D5" s="299"/>
      <c r="E5" s="299"/>
      <c r="F5" s="299"/>
      <c r="G5" s="299"/>
      <c r="H5" s="299"/>
      <c r="I5" s="299"/>
      <c r="J5" s="299"/>
      <c r="K5" s="299"/>
      <c r="L5" s="299"/>
      <c r="M5" s="299"/>
      <c r="N5" s="299"/>
      <c r="O5" s="299"/>
      <c r="P5" s="299"/>
      <c r="Q5" s="299"/>
      <c r="R5" s="299"/>
      <c r="S5" s="299"/>
    </row>
    <row r="6" spans="1:19" hidden="1">
      <c r="A6" s="299"/>
      <c r="B6" s="299"/>
      <c r="C6" s="299"/>
      <c r="D6" s="299"/>
      <c r="E6" s="299"/>
      <c r="F6" s="299" t="s">
        <v>37</v>
      </c>
      <c r="G6" s="299" t="s">
        <v>37</v>
      </c>
      <c r="H6" s="299" t="s">
        <v>37</v>
      </c>
      <c r="I6" s="299" t="s">
        <v>37</v>
      </c>
      <c r="J6" s="299" t="s">
        <v>37</v>
      </c>
      <c r="K6" s="299" t="s">
        <v>37</v>
      </c>
      <c r="L6" s="299" t="s">
        <v>103</v>
      </c>
      <c r="M6" s="299" t="s">
        <v>103</v>
      </c>
      <c r="N6" s="299" t="s">
        <v>103</v>
      </c>
      <c r="O6" s="299" t="s">
        <v>103</v>
      </c>
      <c r="P6" s="299" t="s">
        <v>103</v>
      </c>
      <c r="Q6" s="299" t="s">
        <v>103</v>
      </c>
      <c r="R6" s="299"/>
      <c r="S6" s="299"/>
    </row>
    <row r="7" spans="1:19" hidden="1">
      <c r="A7" s="299"/>
      <c r="B7" s="299"/>
      <c r="C7" s="299" t="s">
        <v>10</v>
      </c>
      <c r="D7" s="299" t="s">
        <v>11</v>
      </c>
      <c r="E7" s="299" t="s">
        <v>11</v>
      </c>
      <c r="F7" s="299"/>
      <c r="G7" s="299"/>
      <c r="H7" s="299"/>
      <c r="I7" s="299"/>
      <c r="J7" s="299"/>
      <c r="K7" s="299"/>
      <c r="L7" s="299"/>
      <c r="M7" s="299"/>
      <c r="N7" s="299"/>
      <c r="O7" s="299"/>
      <c r="P7" s="299"/>
      <c r="Q7" s="299"/>
      <c r="R7" s="299" t="s">
        <v>12</v>
      </c>
      <c r="S7" s="299" t="s">
        <v>13</v>
      </c>
    </row>
    <row r="8" spans="1:19" hidden="1">
      <c r="A8" s="299"/>
      <c r="B8" s="299"/>
      <c r="C8" s="299" t="s">
        <v>156</v>
      </c>
      <c r="D8" s="32"/>
      <c r="E8" s="54" t="s">
        <v>157</v>
      </c>
      <c r="F8" s="49" t="str">
        <f>StartUp!G10</f>
        <v>01-Apr-2019</v>
      </c>
      <c r="G8" s="49" t="str">
        <f>StartUp!G8</f>
        <v>01-Jan-2020</v>
      </c>
      <c r="H8" s="49" t="str">
        <f>StartUp!G8</f>
        <v>01-Jan-2020</v>
      </c>
      <c r="I8" s="49" t="str">
        <f>StartUp!G8</f>
        <v>01-Jan-2020</v>
      </c>
      <c r="J8" s="49" t="str">
        <f>StartUp!G10</f>
        <v>01-Apr-2019</v>
      </c>
      <c r="K8" s="49" t="str">
        <f>StartUp!G8</f>
        <v>01-Jan-2020</v>
      </c>
      <c r="L8" s="49" t="str">
        <f>StartUp!G10</f>
        <v>01-Apr-2019</v>
      </c>
      <c r="M8" s="49" t="str">
        <f>StartUp!G8</f>
        <v>01-Jan-2020</v>
      </c>
      <c r="N8" s="49" t="str">
        <f>StartUp!G8</f>
        <v>01-Jan-2020</v>
      </c>
      <c r="O8" s="49" t="str">
        <f>StartUp!G8</f>
        <v>01-Jan-2020</v>
      </c>
      <c r="P8" s="49" t="str">
        <f>StartUp!G10</f>
        <v>01-Apr-2019</v>
      </c>
      <c r="Q8" s="49" t="str">
        <f>StartUp!G8</f>
        <v>01-Jan-2020</v>
      </c>
      <c r="R8" s="32"/>
      <c r="S8" s="299"/>
    </row>
    <row r="9" spans="1:19" hidden="1">
      <c r="A9" s="299"/>
      <c r="B9" s="299"/>
      <c r="C9" s="299" t="s">
        <v>158</v>
      </c>
      <c r="D9" s="32"/>
      <c r="E9" s="54" t="s">
        <v>159</v>
      </c>
      <c r="F9" s="100">
        <f>StartUp!G9</f>
        <v>0</v>
      </c>
      <c r="G9" s="100">
        <f>StartUp!G9</f>
        <v>0</v>
      </c>
      <c r="H9" s="100">
        <f>StartUp!G9</f>
        <v>0</v>
      </c>
      <c r="I9" s="100">
        <f>StartUp!G9</f>
        <v>0</v>
      </c>
      <c r="J9" s="100">
        <f>StartUp!G9</f>
        <v>0</v>
      </c>
      <c r="K9" s="100">
        <f>StartUp!G9</f>
        <v>0</v>
      </c>
      <c r="L9" s="100">
        <f>StartUp!G9</f>
        <v>0</v>
      </c>
      <c r="M9" s="100">
        <f>StartUp!G9</f>
        <v>0</v>
      </c>
      <c r="N9" s="100">
        <f>StartUp!G9</f>
        <v>0</v>
      </c>
      <c r="O9" s="100">
        <f>StartUp!G9</f>
        <v>0</v>
      </c>
      <c r="P9" s="100">
        <f>StartUp!G9</f>
        <v>0</v>
      </c>
      <c r="Q9" s="100">
        <f>StartUp!G9</f>
        <v>0</v>
      </c>
      <c r="R9" s="32"/>
      <c r="S9" s="299"/>
    </row>
    <row r="10" spans="1:19">
      <c r="A10" s="299"/>
      <c r="B10" s="299"/>
      <c r="C10" s="299" t="s">
        <v>11</v>
      </c>
      <c r="D10" s="319" t="s">
        <v>220</v>
      </c>
      <c r="E10" s="320"/>
      <c r="F10" s="320"/>
      <c r="G10" s="320"/>
      <c r="H10" s="320"/>
      <c r="I10" s="320"/>
      <c r="J10" s="320"/>
      <c r="K10" s="320"/>
      <c r="L10" s="321" t="s">
        <v>143</v>
      </c>
      <c r="M10" s="321"/>
      <c r="N10" s="321"/>
      <c r="O10" s="321"/>
      <c r="P10" s="321"/>
      <c r="Q10" s="322"/>
      <c r="S10" s="299"/>
    </row>
    <row r="11" spans="1:19">
      <c r="A11" s="299"/>
      <c r="B11" s="299"/>
      <c r="C11" s="299" t="s">
        <v>11</v>
      </c>
      <c r="D11" s="349"/>
      <c r="E11" s="350"/>
      <c r="F11" s="317" t="s">
        <v>116</v>
      </c>
      <c r="G11" s="351"/>
      <c r="H11" s="351"/>
      <c r="I11" s="351"/>
      <c r="J11" s="351"/>
      <c r="K11" s="318"/>
      <c r="L11" s="317" t="s">
        <v>117</v>
      </c>
      <c r="M11" s="351"/>
      <c r="N11" s="351"/>
      <c r="O11" s="351"/>
      <c r="P11" s="351"/>
      <c r="Q11" s="318"/>
      <c r="S11" s="299"/>
    </row>
    <row r="12" spans="1:19" ht="107.25" customHeight="1">
      <c r="A12" s="299"/>
      <c r="B12" s="299"/>
      <c r="C12" s="299" t="s">
        <v>11</v>
      </c>
      <c r="D12" s="26" t="s">
        <v>221</v>
      </c>
      <c r="E12" s="26" t="s">
        <v>222</v>
      </c>
      <c r="F12" s="26" t="s">
        <v>223</v>
      </c>
      <c r="G12" s="26" t="s">
        <v>224</v>
      </c>
      <c r="H12" s="26" t="s">
        <v>225</v>
      </c>
      <c r="I12" s="26" t="s">
        <v>224</v>
      </c>
      <c r="J12" s="26" t="s">
        <v>226</v>
      </c>
      <c r="K12" s="26" t="s">
        <v>227</v>
      </c>
      <c r="L12" s="26" t="s">
        <v>223</v>
      </c>
      <c r="M12" s="26" t="s">
        <v>224</v>
      </c>
      <c r="N12" s="26" t="s">
        <v>225</v>
      </c>
      <c r="O12" s="26" t="s">
        <v>224</v>
      </c>
      <c r="P12" s="26" t="s">
        <v>226</v>
      </c>
      <c r="Q12" s="26" t="s">
        <v>228</v>
      </c>
      <c r="S12" s="299"/>
    </row>
    <row r="13" spans="1:19" hidden="1">
      <c r="A13" s="299"/>
      <c r="B13" s="299"/>
      <c r="C13" s="299" t="s">
        <v>12</v>
      </c>
      <c r="S13" s="299"/>
    </row>
    <row r="14" spans="1:19" ht="15" customHeight="1">
      <c r="A14" s="299"/>
      <c r="B14" s="299" t="s">
        <v>229</v>
      </c>
      <c r="C14" s="299"/>
      <c r="D14" s="352" t="s">
        <v>230</v>
      </c>
      <c r="E14" s="14" t="s">
        <v>231</v>
      </c>
      <c r="F14" s="55"/>
      <c r="G14" s="55"/>
      <c r="H14" s="55"/>
      <c r="I14" s="55"/>
      <c r="J14" s="55"/>
      <c r="K14" s="55"/>
      <c r="L14" s="55"/>
      <c r="M14" s="55"/>
      <c r="N14" s="150"/>
      <c r="O14" s="150"/>
      <c r="P14" s="150"/>
      <c r="Q14" s="150"/>
      <c r="S14" s="299"/>
    </row>
    <row r="15" spans="1:19" ht="15" customHeight="1">
      <c r="A15" s="299"/>
      <c r="B15" s="299" t="s">
        <v>229</v>
      </c>
      <c r="C15" s="299"/>
      <c r="D15" s="353"/>
      <c r="E15" s="14" t="s">
        <v>232</v>
      </c>
      <c r="F15" s="150"/>
      <c r="G15" s="150"/>
      <c r="H15" s="150"/>
      <c r="I15" s="150"/>
      <c r="J15" s="150"/>
      <c r="K15" s="150"/>
      <c r="L15" s="150"/>
      <c r="M15" s="150"/>
      <c r="N15" s="150"/>
      <c r="O15" s="150"/>
      <c r="P15" s="150"/>
      <c r="Q15" s="150"/>
      <c r="S15" s="299"/>
    </row>
    <row r="16" spans="1:19">
      <c r="A16" s="299"/>
      <c r="B16" s="299" t="s">
        <v>229</v>
      </c>
      <c r="C16" s="299"/>
      <c r="D16" s="354"/>
      <c r="E16" s="14" t="s">
        <v>233</v>
      </c>
      <c r="F16" s="150"/>
      <c r="G16" s="150"/>
      <c r="H16" s="150"/>
      <c r="I16" s="150"/>
      <c r="J16" s="150"/>
      <c r="K16" s="150"/>
      <c r="L16" s="150"/>
      <c r="M16" s="150"/>
      <c r="N16" s="150"/>
      <c r="O16" s="150"/>
      <c r="P16" s="150"/>
      <c r="Q16" s="150"/>
      <c r="S16" s="299"/>
    </row>
    <row r="17" spans="1:19" ht="15" customHeight="1">
      <c r="A17" s="299"/>
      <c r="B17" s="299" t="s">
        <v>234</v>
      </c>
      <c r="C17" s="299"/>
      <c r="D17" s="352" t="s">
        <v>235</v>
      </c>
      <c r="E17" s="14" t="s">
        <v>231</v>
      </c>
      <c r="F17" s="55"/>
      <c r="G17" s="55"/>
      <c r="H17" s="55"/>
      <c r="I17" s="55"/>
      <c r="J17" s="42"/>
      <c r="K17" s="42"/>
      <c r="L17" s="55"/>
      <c r="M17" s="55"/>
      <c r="N17" s="150"/>
      <c r="O17" s="150"/>
      <c r="P17" s="42"/>
      <c r="Q17" s="42"/>
      <c r="S17" s="299"/>
    </row>
    <row r="18" spans="1:19" ht="15" customHeight="1">
      <c r="A18" s="299"/>
      <c r="B18" s="299" t="s">
        <v>234</v>
      </c>
      <c r="C18" s="299"/>
      <c r="D18" s="353"/>
      <c r="E18" s="14" t="s">
        <v>232</v>
      </c>
      <c r="F18" s="150"/>
      <c r="G18" s="150"/>
      <c r="H18" s="150"/>
      <c r="I18" s="150"/>
      <c r="J18" s="42"/>
      <c r="K18" s="42"/>
      <c r="L18" s="150"/>
      <c r="M18" s="150"/>
      <c r="N18" s="150"/>
      <c r="O18" s="150"/>
      <c r="P18" s="42"/>
      <c r="Q18" s="42"/>
      <c r="S18" s="299"/>
    </row>
    <row r="19" spans="1:19" ht="15" customHeight="1">
      <c r="A19" s="299"/>
      <c r="B19" s="299" t="s">
        <v>234</v>
      </c>
      <c r="C19" s="299"/>
      <c r="D19" s="354"/>
      <c r="E19" s="14" t="s">
        <v>233</v>
      </c>
      <c r="F19" s="150"/>
      <c r="G19" s="150"/>
      <c r="H19" s="150"/>
      <c r="I19" s="150"/>
      <c r="J19" s="42"/>
      <c r="K19" s="42"/>
      <c r="L19" s="150"/>
      <c r="M19" s="150"/>
      <c r="N19" s="150"/>
      <c r="O19" s="150"/>
      <c r="P19" s="42"/>
      <c r="Q19" s="42"/>
      <c r="S19" s="299"/>
    </row>
    <row r="20" spans="1:19" ht="15" customHeight="1">
      <c r="A20" s="299"/>
      <c r="B20" s="299" t="s">
        <v>236</v>
      </c>
      <c r="C20" s="299"/>
      <c r="D20" s="352" t="s">
        <v>237</v>
      </c>
      <c r="E20" s="14" t="s">
        <v>231</v>
      </c>
      <c r="F20" s="55"/>
      <c r="G20" s="55"/>
      <c r="H20" s="55"/>
      <c r="I20" s="55"/>
      <c r="J20" s="42"/>
      <c r="K20" s="42"/>
      <c r="L20" s="55"/>
      <c r="M20" s="55"/>
      <c r="N20" s="150"/>
      <c r="O20" s="150"/>
      <c r="P20" s="42"/>
      <c r="Q20" s="42"/>
      <c r="S20" s="299"/>
    </row>
    <row r="21" spans="1:19" ht="15" customHeight="1">
      <c r="A21" s="299"/>
      <c r="B21" s="299" t="s">
        <v>236</v>
      </c>
      <c r="C21" s="299"/>
      <c r="D21" s="353"/>
      <c r="E21" s="14" t="s">
        <v>232</v>
      </c>
      <c r="F21" s="150"/>
      <c r="G21" s="150"/>
      <c r="H21" s="150"/>
      <c r="I21" s="150"/>
      <c r="J21" s="42"/>
      <c r="K21" s="42"/>
      <c r="L21" s="150"/>
      <c r="M21" s="150"/>
      <c r="N21" s="150"/>
      <c r="O21" s="150"/>
      <c r="P21" s="42"/>
      <c r="Q21" s="42"/>
      <c r="S21" s="299"/>
    </row>
    <row r="22" spans="1:19" ht="15" customHeight="1">
      <c r="A22" s="299"/>
      <c r="B22" s="299" t="s">
        <v>236</v>
      </c>
      <c r="C22" s="299"/>
      <c r="D22" s="354"/>
      <c r="E22" s="14" t="s">
        <v>233</v>
      </c>
      <c r="F22" s="150"/>
      <c r="G22" s="150"/>
      <c r="H22" s="150"/>
      <c r="I22" s="150"/>
      <c r="J22" s="42"/>
      <c r="K22" s="42"/>
      <c r="L22" s="150"/>
      <c r="M22" s="150"/>
      <c r="N22" s="150"/>
      <c r="O22" s="150"/>
      <c r="P22" s="42"/>
      <c r="Q22" s="42"/>
      <c r="S22" s="299"/>
    </row>
    <row r="23" spans="1:19" ht="15" customHeight="1">
      <c r="A23" s="299"/>
      <c r="B23" s="299" t="s">
        <v>238</v>
      </c>
      <c r="C23" s="299"/>
      <c r="D23" s="352" t="s">
        <v>239</v>
      </c>
      <c r="E23" s="14" t="s">
        <v>231</v>
      </c>
      <c r="F23" s="55"/>
      <c r="G23" s="55"/>
      <c r="H23" s="55"/>
      <c r="I23" s="157"/>
      <c r="J23" s="42"/>
      <c r="K23" s="42"/>
      <c r="L23" s="55"/>
      <c r="M23" s="55"/>
      <c r="N23" s="150"/>
      <c r="O23" s="150"/>
      <c r="P23" s="42"/>
      <c r="Q23" s="42"/>
      <c r="S23" s="299"/>
    </row>
    <row r="24" spans="1:19" ht="15" customHeight="1">
      <c r="A24" s="299"/>
      <c r="B24" s="299" t="s">
        <v>238</v>
      </c>
      <c r="C24" s="299"/>
      <c r="D24" s="353"/>
      <c r="E24" s="14" t="s">
        <v>232</v>
      </c>
      <c r="F24" s="150"/>
      <c r="G24" s="150"/>
      <c r="H24" s="150"/>
      <c r="I24" s="150"/>
      <c r="J24" s="42"/>
      <c r="K24" s="42"/>
      <c r="L24" s="150"/>
      <c r="M24" s="150"/>
      <c r="N24" s="150"/>
      <c r="O24" s="150"/>
      <c r="P24" s="42"/>
      <c r="Q24" s="42"/>
      <c r="S24" s="299"/>
    </row>
    <row r="25" spans="1:19" ht="15" customHeight="1">
      <c r="A25" s="299"/>
      <c r="B25" s="299" t="s">
        <v>238</v>
      </c>
      <c r="C25" s="299"/>
      <c r="D25" s="354"/>
      <c r="E25" s="14" t="s">
        <v>233</v>
      </c>
      <c r="F25" s="150"/>
      <c r="G25" s="150"/>
      <c r="H25" s="150"/>
      <c r="I25" s="150"/>
      <c r="J25" s="42"/>
      <c r="K25" s="42"/>
      <c r="L25" s="150"/>
      <c r="M25" s="150"/>
      <c r="N25" s="150"/>
      <c r="O25" s="150"/>
      <c r="P25" s="42"/>
      <c r="Q25" s="42"/>
      <c r="S25" s="299"/>
    </row>
    <row r="26" spans="1:19" ht="15" customHeight="1">
      <c r="A26" s="299"/>
      <c r="B26" s="299"/>
      <c r="C26" s="299"/>
      <c r="D26" s="352" t="s">
        <v>102</v>
      </c>
      <c r="E26" s="14" t="s">
        <v>231</v>
      </c>
      <c r="F26" s="56">
        <f t="array" ref="F26">ROUND(fn_F11_0_19102012+fn_F14_1_19102012+fn_F17_2_19102012+fn_F22_120_23112012,2)</f>
        <v>0</v>
      </c>
      <c r="G26" s="56">
        <f t="array" ref="G26">ROUND(fn_G11_8_19102012+fn_G14_9_19102012+fn_G17_10_19102012+fn_G22_127_26112012,2)</f>
        <v>0</v>
      </c>
      <c r="H26" s="56">
        <f t="array" ref="H26">ROUND(fn_H11_16_19102012+fn_H14_17_19102012+fn_H17_18_19102012+fn_H22_128_26112012,2)</f>
        <v>0</v>
      </c>
      <c r="I26" s="56">
        <f t="array" ref="I26">ROUND(fn_I11_24_19102012+fn_I14_25_19102012+fn_I17_26_19102012+fn_I22_129_26112012,2)</f>
        <v>0</v>
      </c>
      <c r="J26" s="56">
        <f t="array" ref="J26">ROUND(fn_J11_32_19102012,2)</f>
        <v>0</v>
      </c>
      <c r="K26" s="56">
        <f t="array" ref="K26">ROUND(fn_K11_36_19102012,2)</f>
        <v>0</v>
      </c>
      <c r="L26" s="56">
        <f t="array" ref="L26">ROUND(fn_L11_4_19102012+fn_L14_5_19102012+fn_L17_6_19102012+fn_L22_130_26112012,2)</f>
        <v>0</v>
      </c>
      <c r="M26" s="56">
        <f t="array" ref="M26">ROUND(fn_M11_12_19102012+fn_M14_13_19102012+fn_M17_14_19102012+fn_M22_123_23112012,2)</f>
        <v>0</v>
      </c>
      <c r="N26" s="56">
        <f t="array" ref="N26">ROUND(fn_N11_20_19102012+fn_N14_21_19102012+fn_N17_22_19102012+fn_N22_125_23112012,2)</f>
        <v>0</v>
      </c>
      <c r="O26" s="56">
        <f t="array" ref="O26">ROUND(fn_O11_28_19102012+fn_O14_29_19102012+fn_O17_30_19102012+fn_O22_126_23112012,2)</f>
        <v>0</v>
      </c>
      <c r="P26" s="56">
        <f t="array" ref="P26">ROUND(fn_P11_34_19102012,2)</f>
        <v>0</v>
      </c>
      <c r="Q26" s="56">
        <f t="array" ref="Q26">ROUND(fn_Q11_38_19102012,2)</f>
        <v>0</v>
      </c>
      <c r="S26" s="299"/>
    </row>
    <row r="27" spans="1:19" ht="15" customHeight="1">
      <c r="A27" s="299"/>
      <c r="B27" s="299"/>
      <c r="C27" s="299"/>
      <c r="D27" s="353"/>
      <c r="E27" s="14" t="s">
        <v>232</v>
      </c>
      <c r="F27" s="29">
        <f t="array" ref="F27">ROUND(fn_F12_40_19102012+fn_F15_41_19102012+fn_F18_42_19102012+fn_F23_121_23112012,2)</f>
        <v>0</v>
      </c>
      <c r="G27" s="29">
        <f t="array" ref="G27">ROUND(fn_G12_48_19102012+fn_G15_49_19102012+fn_G18_50_19102012+fn_G23_132_26112012,2)</f>
        <v>0</v>
      </c>
      <c r="H27" s="29">
        <f t="array" ref="H27">ROUND(fn_H12_56_22102012+fn_H15_57_22102012+fn_H18_58_22102012+fn_H23_131_26112012,2)</f>
        <v>0</v>
      </c>
      <c r="I27" s="29">
        <f t="array" ref="I27">ROUND(fn_I12_68_22102012+fn_I15_69_22102012+fn_I18_70_22102012+fn_I23_133_26112012,2)</f>
        <v>0</v>
      </c>
      <c r="J27" s="29">
        <f t="array" ref="J27">ROUND(fn_J12_72_22102012,2)</f>
        <v>0</v>
      </c>
      <c r="K27" s="29">
        <f t="array" ref="K27">ROUND(fn_K12_78_22102012,2)</f>
        <v>0</v>
      </c>
      <c r="L27" s="29">
        <f t="array" ref="L27">ROUND(fn_L12_44_19102012+fn_L15_45_19102012+fn_L18_46_19102012+fn_L23_135_26112012,2)</f>
        <v>0</v>
      </c>
      <c r="M27" s="29">
        <f t="array" ref="M27">ROUND(fn_M12_52_19102012+fn_M15_53_19102012+fn_M18_54_19102012+fn_M23_136_26112012,2)</f>
        <v>0</v>
      </c>
      <c r="N27" s="29">
        <f t="array" ref="N27">ROUND(fn_N12_60_22102012+fn_N15_61_22102012+fn_N18_62_22102012+fn_N23_124_23112012,2)</f>
        <v>0</v>
      </c>
      <c r="O27" s="29">
        <f t="array" ref="O27">ROUND(fn_O12_64_22102012+fn_O15_65_22102012+fn_O18_66_22102012+fn_O23_134_26112012,2)</f>
        <v>0</v>
      </c>
      <c r="P27" s="29">
        <f t="array" ref="P27">ROUND(fn_P12_74_22102012,2)</f>
        <v>0</v>
      </c>
      <c r="Q27" s="29">
        <f t="array" ref="Q27">ROUND(fn_Q12_76_22102012,2)</f>
        <v>0</v>
      </c>
      <c r="S27" s="299"/>
    </row>
    <row r="28" spans="1:19" ht="15" customHeight="1">
      <c r="A28" s="299"/>
      <c r="B28" s="299"/>
      <c r="C28" s="299"/>
      <c r="D28" s="353"/>
      <c r="E28" s="57" t="s">
        <v>233</v>
      </c>
      <c r="F28" s="29">
        <f t="array" ref="F28">ROUND(fn_F13_80_22102012+fn_F16_81_22102012+fn_F19_82_22102012+fn_F24_122_23112012,2)</f>
        <v>0</v>
      </c>
      <c r="G28" s="29">
        <f t="array" ref="G28">ROUND(fn_G13_88_22102012+fn_G16_89_22102012+fn_G19_90_22102012+fn_G24_137_26112012,2)</f>
        <v>0</v>
      </c>
      <c r="H28" s="29">
        <f t="array" ref="H28">ROUND(fn_H13_92_22102012+fn_H16_93_22102012+fn_H19_94_22102012+fn_H24_138_26112012,2)</f>
        <v>0</v>
      </c>
      <c r="I28" s="29">
        <f t="array" ref="I28">ROUND(fn_I13_104_22102012+fn_I16_105_22102012+fn_I19_106_22102012+fn_I24_141_26112012,2)</f>
        <v>0</v>
      </c>
      <c r="J28" s="29">
        <f t="array" ref="J28">ROUND(fn_J13_108_22102012,2)</f>
        <v>0</v>
      </c>
      <c r="K28" s="29">
        <f t="array" ref="K28">ROUND(fn_K13_116_22102012,2)</f>
        <v>0</v>
      </c>
      <c r="L28" s="29">
        <f t="array" ref="L28">ROUND(fn_L13_84_22102012+fn_L16_85_22102012+fn_L19_86_22102012+fn_L24_143_26112012,2)</f>
        <v>0</v>
      </c>
      <c r="M28" s="29">
        <f t="array" ref="M28">ROUND(fn_M13_100_22102012+fn_M16_101_22102012+fn_M19_102_22102012+fn_M24_142_26112012,2)</f>
        <v>0</v>
      </c>
      <c r="N28" s="29">
        <f t="array" ref="N28">ROUND(fn_N13_96_22102012+fn_N16_97_22102012+fn_N19_98_22102012+fn_N24_139_26112012,2)</f>
        <v>0</v>
      </c>
      <c r="O28" s="29">
        <f t="array" ref="O28">ROUND(fn_O13_112_22102012+fn_O16_113_22102012+fn_O19_114_22102012+fn_O24_140_26112012,2)</f>
        <v>0</v>
      </c>
      <c r="P28" s="29">
        <f t="array" ref="P28">ROUND(fn_P13_110_22102012,2)</f>
        <v>0</v>
      </c>
      <c r="Q28" s="29">
        <f t="array" ref="Q28">ROUND(fn_Q13_118_22102012,2)</f>
        <v>0</v>
      </c>
      <c r="S28" s="299"/>
    </row>
    <row r="29" spans="1:19" ht="15" customHeight="1">
      <c r="A29" s="299"/>
      <c r="B29" s="299"/>
      <c r="C29" s="299"/>
      <c r="D29" s="348" t="s">
        <v>240</v>
      </c>
      <c r="E29" s="348"/>
      <c r="F29" s="348"/>
      <c r="G29" s="348"/>
      <c r="H29" s="348"/>
      <c r="I29" s="348"/>
      <c r="J29" s="348"/>
      <c r="K29" s="348"/>
      <c r="L29" s="348"/>
      <c r="M29" s="348"/>
      <c r="N29" s="348"/>
      <c r="O29" s="348"/>
      <c r="P29" s="348"/>
      <c r="Q29" s="348"/>
      <c r="S29" s="299"/>
    </row>
    <row r="30" spans="1:19" ht="15" customHeight="1">
      <c r="A30" s="299"/>
      <c r="B30" s="299"/>
      <c r="C30" s="299"/>
      <c r="D30" s="348" t="s">
        <v>241</v>
      </c>
      <c r="E30" s="348"/>
      <c r="F30" s="348"/>
      <c r="G30" s="348"/>
      <c r="H30" s="348"/>
      <c r="I30" s="348"/>
      <c r="J30" s="348"/>
      <c r="K30" s="348"/>
      <c r="L30" s="348"/>
      <c r="M30" s="348"/>
      <c r="N30" s="348"/>
      <c r="O30" s="348"/>
      <c r="P30" s="348"/>
      <c r="Q30" s="348"/>
      <c r="S30" s="299"/>
    </row>
    <row r="31" spans="1:19">
      <c r="A31" s="299"/>
      <c r="B31" s="299"/>
      <c r="C31" s="299"/>
      <c r="D31" s="348" t="s">
        <v>242</v>
      </c>
      <c r="E31" s="348"/>
      <c r="F31" s="348"/>
      <c r="G31" s="348"/>
      <c r="H31" s="348"/>
      <c r="I31" s="348"/>
      <c r="J31" s="348"/>
      <c r="K31" s="348"/>
      <c r="L31" s="348"/>
      <c r="M31" s="348"/>
      <c r="N31" s="348"/>
      <c r="O31" s="348"/>
      <c r="P31" s="348"/>
      <c r="Q31" s="348"/>
      <c r="S31" s="299"/>
    </row>
    <row r="32" spans="1:19" hidden="1">
      <c r="A32" s="299"/>
      <c r="B32" s="299"/>
      <c r="C32" s="299" t="s">
        <v>12</v>
      </c>
      <c r="S32" s="299"/>
    </row>
    <row r="33" spans="1:19">
      <c r="A33" s="299"/>
      <c r="B33" s="299"/>
      <c r="C33" s="299" t="s">
        <v>30</v>
      </c>
      <c r="D33" s="299"/>
      <c r="E33" s="299"/>
      <c r="F33" s="299"/>
      <c r="G33" s="299"/>
      <c r="H33" s="299"/>
      <c r="I33" s="299"/>
      <c r="J33" s="299"/>
      <c r="K33" s="299"/>
      <c r="L33" s="299"/>
      <c r="M33" s="299"/>
      <c r="N33" s="299"/>
      <c r="O33" s="299"/>
      <c r="P33" s="299"/>
      <c r="Q33" s="299"/>
      <c r="R33" s="299"/>
      <c r="S33" s="299" t="s">
        <v>31</v>
      </c>
    </row>
    <row r="34" spans="1:19" hidden="1"/>
    <row r="35" spans="1:19" hidden="1"/>
    <row r="36" spans="1:19" hidden="1">
      <c r="A36" s="299"/>
      <c r="B36" s="299"/>
      <c r="C36" s="299" t="s">
        <v>2170</v>
      </c>
      <c r="D36" s="299"/>
      <c r="E36" s="299"/>
      <c r="F36" s="299"/>
      <c r="G36" s="299"/>
      <c r="H36" s="299"/>
      <c r="I36" s="299"/>
      <c r="J36" s="299"/>
    </row>
    <row r="37" spans="1:19" hidden="1">
      <c r="A37" s="299"/>
      <c r="B37" s="299"/>
      <c r="C37" s="299"/>
      <c r="D37" s="299"/>
      <c r="E37" s="299"/>
      <c r="F37" s="299"/>
      <c r="G37" s="299"/>
      <c r="H37" s="299"/>
      <c r="I37" s="299"/>
      <c r="J37" s="299"/>
    </row>
    <row r="38" spans="1:19" hidden="1">
      <c r="A38" s="299"/>
      <c r="B38" s="299"/>
      <c r="C38" s="299"/>
      <c r="D38" s="299"/>
      <c r="E38" s="299"/>
      <c r="F38" s="299" t="s">
        <v>37</v>
      </c>
      <c r="G38" s="299" t="s">
        <v>103</v>
      </c>
      <c r="H38" s="299" t="s">
        <v>243</v>
      </c>
      <c r="I38" s="299"/>
      <c r="J38" s="299"/>
    </row>
    <row r="39" spans="1:19" hidden="1">
      <c r="A39" s="299"/>
      <c r="B39" s="299"/>
      <c r="C39" s="299" t="s">
        <v>10</v>
      </c>
      <c r="D39" s="299" t="s">
        <v>11</v>
      </c>
      <c r="E39" s="299" t="s">
        <v>11</v>
      </c>
      <c r="F39" s="299"/>
      <c r="G39" s="299"/>
      <c r="H39" s="299"/>
      <c r="I39" s="299" t="s">
        <v>12</v>
      </c>
      <c r="J39" s="299" t="s">
        <v>13</v>
      </c>
    </row>
    <row r="40" spans="1:19" hidden="1">
      <c r="A40" s="299"/>
      <c r="B40" s="299"/>
      <c r="C40" s="299" t="s">
        <v>156</v>
      </c>
      <c r="D40" s="13"/>
      <c r="E40" s="58" t="s">
        <v>157</v>
      </c>
      <c r="F40" s="49" t="str">
        <f>StartUp!G10</f>
        <v>01-Apr-2019</v>
      </c>
      <c r="G40" s="49" t="str">
        <f>StartUp!G10</f>
        <v>01-Apr-2019</v>
      </c>
      <c r="H40" s="49" t="str">
        <f>StartUp!G10</f>
        <v>01-Apr-2019</v>
      </c>
      <c r="I40" s="13"/>
      <c r="J40" s="299"/>
    </row>
    <row r="41" spans="1:19" hidden="1">
      <c r="A41" s="299"/>
      <c r="B41" s="299"/>
      <c r="C41" s="299" t="s">
        <v>158</v>
      </c>
      <c r="D41" s="13"/>
      <c r="E41" s="58" t="s">
        <v>159</v>
      </c>
      <c r="F41" s="49">
        <f>StartUp!G9</f>
        <v>0</v>
      </c>
      <c r="G41" s="49">
        <f>StartUp!G9</f>
        <v>0</v>
      </c>
      <c r="H41" s="49">
        <f>StartUp!G9</f>
        <v>0</v>
      </c>
      <c r="I41" s="13"/>
      <c r="J41" s="299"/>
    </row>
    <row r="42" spans="1:19" ht="30" customHeight="1">
      <c r="A42" s="299"/>
      <c r="B42" s="299"/>
      <c r="C42" s="301" t="s">
        <v>11</v>
      </c>
      <c r="D42" s="355" t="s">
        <v>244</v>
      </c>
      <c r="E42" s="356"/>
      <c r="F42" s="26" t="s">
        <v>161</v>
      </c>
      <c r="G42" s="26" t="s">
        <v>162</v>
      </c>
      <c r="H42" s="26" t="s">
        <v>163</v>
      </c>
      <c r="J42" s="299"/>
    </row>
    <row r="43" spans="1:19" hidden="1">
      <c r="A43" s="299"/>
      <c r="B43" s="299"/>
      <c r="C43" s="299" t="s">
        <v>12</v>
      </c>
      <c r="J43" s="299"/>
    </row>
    <row r="44" spans="1:19" ht="30" customHeight="1">
      <c r="A44" s="299" t="s">
        <v>245</v>
      </c>
      <c r="B44" s="299"/>
      <c r="C44" s="299"/>
      <c r="D44" s="357" t="s">
        <v>246</v>
      </c>
      <c r="E44" s="357"/>
      <c r="F44" s="150"/>
      <c r="G44" s="150"/>
      <c r="H44" s="154">
        <f t="array" ref="H44">ROUND(F44+G44,2)</f>
        <v>0</v>
      </c>
      <c r="J44" s="299"/>
    </row>
    <row r="45" spans="1:19" ht="15" customHeight="1">
      <c r="A45" s="299" t="s">
        <v>247</v>
      </c>
      <c r="B45" s="299"/>
      <c r="C45" s="299"/>
      <c r="D45" s="357" t="s">
        <v>248</v>
      </c>
      <c r="E45" s="357"/>
      <c r="F45" s="154">
        <f t="array" ref="F45">ROUND(F46+F48,2)</f>
        <v>0</v>
      </c>
      <c r="G45" s="154">
        <f t="array" ref="G45">ROUND(G46+G48,2)</f>
        <v>0</v>
      </c>
      <c r="H45" s="154">
        <f t="array" ref="H45">ROUND(H46+H48,2)</f>
        <v>0</v>
      </c>
      <c r="J45" s="299"/>
    </row>
    <row r="46" spans="1:19">
      <c r="A46" s="299" t="s">
        <v>249</v>
      </c>
      <c r="B46" s="299"/>
      <c r="C46" s="299"/>
      <c r="D46" s="357" t="s">
        <v>250</v>
      </c>
      <c r="E46" s="357"/>
      <c r="F46" s="150"/>
      <c r="G46" s="150"/>
      <c r="H46" s="154">
        <f t="array" ref="H46">ROUND(F46+G46,2)</f>
        <v>0</v>
      </c>
      <c r="J46" s="299"/>
    </row>
    <row r="47" spans="1:19" ht="31.5" customHeight="1">
      <c r="A47" s="299" t="s">
        <v>251</v>
      </c>
      <c r="B47" s="299"/>
      <c r="C47" s="299"/>
      <c r="D47" s="357" t="s">
        <v>252</v>
      </c>
      <c r="E47" s="357"/>
      <c r="F47" s="150"/>
      <c r="G47" s="150"/>
      <c r="H47" s="154">
        <f t="array" ref="H47">ROUND(F47+G47,2)</f>
        <v>0</v>
      </c>
      <c r="J47" s="299"/>
    </row>
    <row r="48" spans="1:19">
      <c r="A48" s="299" t="s">
        <v>253</v>
      </c>
      <c r="B48" s="299"/>
      <c r="C48" s="299"/>
      <c r="D48" s="357" t="s">
        <v>254</v>
      </c>
      <c r="E48" s="357"/>
      <c r="F48" s="150"/>
      <c r="G48" s="150"/>
      <c r="H48" s="154">
        <f t="array" ref="H48">ROUND(F48+G48,2)</f>
        <v>0</v>
      </c>
      <c r="J48" s="299"/>
    </row>
    <row r="49" spans="1:10" ht="15" customHeight="1">
      <c r="A49" s="299" t="s">
        <v>255</v>
      </c>
      <c r="B49" s="299"/>
      <c r="C49" s="299"/>
      <c r="D49" s="357" t="s">
        <v>256</v>
      </c>
      <c r="E49" s="357"/>
      <c r="F49" s="154">
        <f t="array" ref="F49">ROUND(F50+F51+F52+F53+F54+F55,2)</f>
        <v>0</v>
      </c>
      <c r="G49" s="154">
        <f t="array" ref="G49">ROUND(G50+G51+G52+G53+G54+G55,2)</f>
        <v>0</v>
      </c>
      <c r="H49" s="154">
        <f t="array" ref="H49">ROUND(H50+H51+H52+H53+H54+H55,2)</f>
        <v>0</v>
      </c>
      <c r="J49" s="299"/>
    </row>
    <row r="50" spans="1:10">
      <c r="A50" s="299" t="s">
        <v>257</v>
      </c>
      <c r="B50" s="299"/>
      <c r="C50" s="299"/>
      <c r="D50" s="357" t="s">
        <v>258</v>
      </c>
      <c r="E50" s="357"/>
      <c r="F50" s="150"/>
      <c r="G50" s="150"/>
      <c r="H50" s="154">
        <f t="array" ref="H50">ROUND(F50+G50,2)</f>
        <v>0</v>
      </c>
      <c r="J50" s="299"/>
    </row>
    <row r="51" spans="1:10" ht="15" customHeight="1">
      <c r="A51" s="299" t="s">
        <v>259</v>
      </c>
      <c r="B51" s="299"/>
      <c r="C51" s="299"/>
      <c r="D51" s="359" t="s">
        <v>260</v>
      </c>
      <c r="E51" s="359"/>
      <c r="F51" s="150"/>
      <c r="G51" s="150"/>
      <c r="H51" s="154">
        <f t="array" ref="H51">ROUND(F51+G51,2)</f>
        <v>0</v>
      </c>
      <c r="J51" s="299"/>
    </row>
    <row r="52" spans="1:10">
      <c r="A52" s="299" t="s">
        <v>261</v>
      </c>
      <c r="B52" s="299"/>
      <c r="C52" s="299"/>
      <c r="D52" s="359" t="s">
        <v>262</v>
      </c>
      <c r="E52" s="359"/>
      <c r="F52" s="150"/>
      <c r="G52" s="150"/>
      <c r="H52" s="154">
        <f t="array" ref="H52">ROUND(F52+G52,2)</f>
        <v>0</v>
      </c>
      <c r="J52" s="299"/>
    </row>
    <row r="53" spans="1:10">
      <c r="A53" s="299" t="s">
        <v>263</v>
      </c>
      <c r="B53" s="299"/>
      <c r="C53" s="299"/>
      <c r="D53" s="359" t="s">
        <v>264</v>
      </c>
      <c r="E53" s="359"/>
      <c r="F53" s="150"/>
      <c r="G53" s="150"/>
      <c r="H53" s="154">
        <f t="array" ref="H53">ROUND(F53+G53,2)</f>
        <v>0</v>
      </c>
      <c r="J53" s="299"/>
    </row>
    <row r="54" spans="1:10">
      <c r="A54" s="299" t="s">
        <v>265</v>
      </c>
      <c r="B54" s="299"/>
      <c r="C54" s="299"/>
      <c r="D54" s="359" t="s">
        <v>266</v>
      </c>
      <c r="E54" s="359"/>
      <c r="F54" s="153"/>
      <c r="G54" s="153"/>
      <c r="H54" s="154">
        <f t="array" ref="H54">ROUND(F54+G54,2)</f>
        <v>0</v>
      </c>
      <c r="J54" s="299"/>
    </row>
    <row r="55" spans="1:10">
      <c r="A55" s="299" t="s">
        <v>267</v>
      </c>
      <c r="B55" s="299"/>
      <c r="C55" s="299"/>
      <c r="D55" s="359" t="s">
        <v>268</v>
      </c>
      <c r="E55" s="359"/>
      <c r="F55" s="60">
        <f t="array" ref="F55">SUM(F67:F68)</f>
        <v>0</v>
      </c>
      <c r="G55" s="60">
        <f t="array" ref="G55">SUM(G67:G68)</f>
        <v>0</v>
      </c>
      <c r="H55" s="60">
        <f t="array" ref="H55">SUM(H67:H68)</f>
        <v>0</v>
      </c>
      <c r="I55" s="32"/>
      <c r="J55" s="299"/>
    </row>
    <row r="56" spans="1:10" hidden="1">
      <c r="A56" s="299"/>
      <c r="B56" s="299"/>
      <c r="C56" s="299" t="s">
        <v>12</v>
      </c>
      <c r="D56" s="61"/>
      <c r="E56" s="61"/>
      <c r="J56" s="299"/>
    </row>
    <row r="57" spans="1:10" hidden="1">
      <c r="A57" s="299"/>
      <c r="B57" s="299"/>
      <c r="C57" s="299" t="s">
        <v>30</v>
      </c>
      <c r="D57" s="263"/>
      <c r="E57" s="263"/>
      <c r="F57" s="299"/>
      <c r="G57" s="299"/>
      <c r="H57" s="299"/>
      <c r="I57" s="299"/>
      <c r="J57" s="299" t="s">
        <v>31</v>
      </c>
    </row>
    <row r="58" spans="1:10" hidden="1">
      <c r="D58" s="61"/>
      <c r="E58" s="61"/>
    </row>
    <row r="59" spans="1:10" hidden="1">
      <c r="D59" s="61"/>
      <c r="E59" s="61"/>
    </row>
    <row r="60" spans="1:10" hidden="1">
      <c r="A60" s="299"/>
      <c r="B60" s="299"/>
      <c r="C60" s="299" t="s">
        <v>2229</v>
      </c>
      <c r="D60" s="263"/>
      <c r="E60" s="263"/>
      <c r="F60" s="299"/>
      <c r="G60" s="299"/>
      <c r="H60" s="299"/>
      <c r="I60" s="299"/>
      <c r="J60" s="299"/>
    </row>
    <row r="61" spans="1:10" hidden="1">
      <c r="A61" s="299"/>
      <c r="B61" s="299"/>
      <c r="C61" s="299"/>
      <c r="D61" s="263"/>
      <c r="E61" s="263"/>
      <c r="F61" s="299"/>
      <c r="G61" s="299"/>
      <c r="H61" s="299"/>
      <c r="I61" s="299"/>
      <c r="J61" s="299"/>
    </row>
    <row r="62" spans="1:10" ht="45" hidden="1">
      <c r="A62" s="299"/>
      <c r="B62" s="299"/>
      <c r="C62" s="299"/>
      <c r="D62" s="263" t="s">
        <v>269</v>
      </c>
      <c r="E62" s="263"/>
      <c r="F62" s="299" t="s">
        <v>37</v>
      </c>
      <c r="G62" s="299" t="s">
        <v>103</v>
      </c>
      <c r="H62" s="299" t="s">
        <v>243</v>
      </c>
      <c r="I62" s="299"/>
      <c r="J62" s="299"/>
    </row>
    <row r="63" spans="1:10" hidden="1">
      <c r="A63" s="299"/>
      <c r="B63" s="299"/>
      <c r="C63" s="299" t="s">
        <v>10</v>
      </c>
      <c r="D63" s="263" t="s">
        <v>270</v>
      </c>
      <c r="E63" s="263" t="s">
        <v>11</v>
      </c>
      <c r="F63" s="299"/>
      <c r="G63" s="299"/>
      <c r="H63" s="299"/>
      <c r="I63" s="299" t="s">
        <v>12</v>
      </c>
      <c r="J63" s="299" t="s">
        <v>13</v>
      </c>
    </row>
    <row r="64" spans="1:10" hidden="1">
      <c r="A64" s="299"/>
      <c r="B64" s="299"/>
      <c r="C64" s="299" t="s">
        <v>156</v>
      </c>
      <c r="D64" s="61"/>
      <c r="E64" s="62" t="s">
        <v>157</v>
      </c>
      <c r="F64" s="49" t="str">
        <f>StartUp!G10</f>
        <v>01-Apr-2019</v>
      </c>
      <c r="G64" s="49" t="str">
        <f>StartUp!G10</f>
        <v>01-Apr-2019</v>
      </c>
      <c r="H64" s="49" t="str">
        <f>StartUp!G10</f>
        <v>01-Apr-2019</v>
      </c>
      <c r="J64" s="299"/>
    </row>
    <row r="65" spans="1:10" hidden="1">
      <c r="A65" s="299"/>
      <c r="B65" s="299"/>
      <c r="C65" s="299" t="s">
        <v>158</v>
      </c>
      <c r="D65" s="61"/>
      <c r="E65" s="62" t="s">
        <v>159</v>
      </c>
      <c r="F65" s="49">
        <f>StartUp!G9</f>
        <v>0</v>
      </c>
      <c r="G65" s="49">
        <f>StartUp!G9</f>
        <v>0</v>
      </c>
      <c r="H65" s="49">
        <f>StartUp!G9</f>
        <v>0</v>
      </c>
      <c r="J65" s="299"/>
    </row>
    <row r="66" spans="1:10" hidden="1">
      <c r="A66" s="299"/>
      <c r="B66" s="299"/>
      <c r="C66" s="299" t="s">
        <v>12</v>
      </c>
      <c r="D66" s="61"/>
      <c r="E66" s="61"/>
      <c r="J66" s="299"/>
    </row>
    <row r="67" spans="1:10">
      <c r="A67" s="299" t="s">
        <v>267</v>
      </c>
      <c r="B67" s="299"/>
      <c r="C67" s="301"/>
      <c r="D67" s="361"/>
      <c r="E67" s="362"/>
      <c r="F67" s="150"/>
      <c r="G67" s="150"/>
      <c r="H67" s="154">
        <f t="array" ref="H67">ROUND(F67+G67,2)</f>
        <v>0</v>
      </c>
      <c r="J67" s="299"/>
    </row>
    <row r="68" spans="1:10" hidden="1">
      <c r="A68" s="299"/>
      <c r="B68" s="299"/>
      <c r="C68" s="299" t="s">
        <v>12</v>
      </c>
      <c r="D68" s="61"/>
      <c r="E68" s="61"/>
      <c r="J68" s="299"/>
    </row>
    <row r="69" spans="1:10" hidden="1">
      <c r="A69" s="299"/>
      <c r="B69" s="299"/>
      <c r="C69" s="299" t="s">
        <v>30</v>
      </c>
      <c r="D69" s="263"/>
      <c r="E69" s="263"/>
      <c r="F69" s="299"/>
      <c r="G69" s="299"/>
      <c r="H69" s="299"/>
      <c r="I69" s="299"/>
      <c r="J69" s="299" t="s">
        <v>31</v>
      </c>
    </row>
    <row r="70" spans="1:10" hidden="1">
      <c r="D70" s="61"/>
      <c r="E70" s="61"/>
    </row>
    <row r="71" spans="1:10" hidden="1">
      <c r="D71" s="61"/>
      <c r="E71" s="61"/>
    </row>
    <row r="72" spans="1:10" hidden="1">
      <c r="D72" s="61"/>
      <c r="E72" s="61"/>
    </row>
    <row r="73" spans="1:10" hidden="1">
      <c r="D73" s="61"/>
      <c r="E73" s="61"/>
    </row>
    <row r="74" spans="1:10" hidden="1">
      <c r="A74" s="299"/>
      <c r="B74" s="299"/>
      <c r="C74" s="299" t="s">
        <v>2230</v>
      </c>
      <c r="D74" s="263"/>
      <c r="E74" s="263"/>
      <c r="F74" s="299"/>
      <c r="G74" s="299"/>
      <c r="H74" s="299"/>
      <c r="I74" s="299"/>
      <c r="J74" s="299"/>
    </row>
    <row r="75" spans="1:10" hidden="1">
      <c r="A75" s="299"/>
      <c r="B75" s="299"/>
      <c r="C75" s="299"/>
      <c r="D75" s="263"/>
      <c r="E75" s="263"/>
      <c r="F75" s="299"/>
      <c r="G75" s="299"/>
      <c r="H75" s="299"/>
      <c r="I75" s="299"/>
      <c r="J75" s="299"/>
    </row>
    <row r="76" spans="1:10" hidden="1">
      <c r="A76" s="299"/>
      <c r="B76" s="299"/>
      <c r="C76" s="299"/>
      <c r="D76" s="263"/>
      <c r="E76" s="263"/>
      <c r="F76" s="299" t="s">
        <v>37</v>
      </c>
      <c r="G76" s="299" t="s">
        <v>103</v>
      </c>
      <c r="H76" s="299" t="s">
        <v>243</v>
      </c>
      <c r="I76" s="299"/>
      <c r="J76" s="299"/>
    </row>
    <row r="77" spans="1:10" hidden="1">
      <c r="A77" s="299"/>
      <c r="B77" s="299"/>
      <c r="C77" s="299" t="s">
        <v>10</v>
      </c>
      <c r="D77" s="263" t="s">
        <v>11</v>
      </c>
      <c r="E77" s="263" t="s">
        <v>11</v>
      </c>
      <c r="F77" s="299"/>
      <c r="G77" s="299"/>
      <c r="H77" s="299"/>
      <c r="I77" s="299" t="s">
        <v>12</v>
      </c>
      <c r="J77" s="299" t="s">
        <v>13</v>
      </c>
    </row>
    <row r="78" spans="1:10" hidden="1">
      <c r="A78" s="299"/>
      <c r="B78" s="299"/>
      <c r="C78" s="299" t="s">
        <v>156</v>
      </c>
      <c r="D78" s="61"/>
      <c r="E78" s="62" t="s">
        <v>157</v>
      </c>
      <c r="F78" s="49" t="str">
        <f>StartUp!G10</f>
        <v>01-Apr-2019</v>
      </c>
      <c r="G78" s="49" t="str">
        <f>StartUp!G10</f>
        <v>01-Apr-2019</v>
      </c>
      <c r="H78" s="49" t="str">
        <f>StartUp!G10</f>
        <v>01-Apr-2019</v>
      </c>
      <c r="J78" s="299"/>
    </row>
    <row r="79" spans="1:10" hidden="1">
      <c r="A79" s="299"/>
      <c r="B79" s="299"/>
      <c r="C79" s="299" t="s">
        <v>158</v>
      </c>
      <c r="D79" s="61"/>
      <c r="E79" s="62" t="s">
        <v>159</v>
      </c>
      <c r="F79" s="49">
        <f>StartUp!G9</f>
        <v>0</v>
      </c>
      <c r="G79" s="49">
        <f>StartUp!G9</f>
        <v>0</v>
      </c>
      <c r="H79" s="49">
        <f>StartUp!G9</f>
        <v>0</v>
      </c>
      <c r="J79" s="299"/>
    </row>
    <row r="80" spans="1:10" hidden="1">
      <c r="A80" s="299"/>
      <c r="B80" s="299"/>
      <c r="C80" s="299" t="s">
        <v>12</v>
      </c>
      <c r="D80" s="61"/>
      <c r="E80" s="61"/>
      <c r="J80" s="299"/>
    </row>
    <row r="81" spans="1:10" ht="32.25" customHeight="1">
      <c r="A81" s="299" t="s">
        <v>271</v>
      </c>
      <c r="B81" s="299"/>
      <c r="C81" s="301"/>
      <c r="D81" s="358" t="s">
        <v>272</v>
      </c>
      <c r="E81" s="358"/>
      <c r="F81" s="154">
        <f t="array" ref="F81">ROUND(F44+F45-F49,2)</f>
        <v>0</v>
      </c>
      <c r="G81" s="154">
        <f t="array" ref="G81">ROUND(G44+G45-G49,2)</f>
        <v>0</v>
      </c>
      <c r="H81" s="154">
        <f t="array" ref="H81">ROUND(H44+H45-H49,2)</f>
        <v>0</v>
      </c>
      <c r="J81" s="299"/>
    </row>
    <row r="82" spans="1:10">
      <c r="A82" s="299"/>
      <c r="B82" s="299"/>
      <c r="C82" s="301"/>
      <c r="D82" s="339" t="s">
        <v>240</v>
      </c>
      <c r="E82" s="339"/>
      <c r="F82" s="339"/>
      <c r="G82" s="339"/>
      <c r="H82" s="339"/>
      <c r="J82" s="299"/>
    </row>
    <row r="83" spans="1:10" ht="47.25" customHeight="1">
      <c r="A83" s="299"/>
      <c r="B83" s="299"/>
      <c r="C83" s="301"/>
      <c r="D83" s="339" t="s">
        <v>273</v>
      </c>
      <c r="E83" s="339"/>
      <c r="F83" s="339"/>
      <c r="G83" s="339"/>
      <c r="H83" s="339"/>
      <c r="J83" s="299"/>
    </row>
    <row r="84" spans="1:10" ht="62.25" customHeight="1">
      <c r="A84" s="299"/>
      <c r="B84" s="299"/>
      <c r="C84" s="301"/>
      <c r="D84" s="339" t="s">
        <v>274</v>
      </c>
      <c r="E84" s="339"/>
      <c r="F84" s="339"/>
      <c r="G84" s="339"/>
      <c r="H84" s="339"/>
      <c r="J84" s="299"/>
    </row>
    <row r="85" spans="1:10">
      <c r="A85" s="299"/>
      <c r="B85" s="299"/>
      <c r="C85" s="301"/>
      <c r="D85" s="339" t="s">
        <v>275</v>
      </c>
      <c r="E85" s="339"/>
      <c r="F85" s="339"/>
      <c r="G85" s="339"/>
      <c r="H85" s="339"/>
      <c r="J85" s="299"/>
    </row>
    <row r="86" spans="1:10" hidden="1">
      <c r="A86" s="299"/>
      <c r="B86" s="299"/>
      <c r="C86" s="299" t="s">
        <v>12</v>
      </c>
      <c r="J86" s="299"/>
    </row>
    <row r="87" spans="1:10">
      <c r="A87" s="299"/>
      <c r="B87" s="299"/>
      <c r="C87" s="299" t="s">
        <v>30</v>
      </c>
      <c r="D87" s="299"/>
      <c r="E87" s="299"/>
      <c r="F87" s="299"/>
      <c r="G87" s="299"/>
      <c r="H87" s="299"/>
      <c r="I87" s="299"/>
      <c r="J87" s="299" t="s">
        <v>31</v>
      </c>
    </row>
    <row r="88" spans="1:10" ht="29.25" customHeight="1">
      <c r="D88" s="360" t="s">
        <v>276</v>
      </c>
      <c r="E88" s="360"/>
      <c r="F88" s="360"/>
      <c r="G88" s="360"/>
      <c r="H88" s="360"/>
    </row>
  </sheetData>
  <mergeCells count="35">
    <mergeCell ref="D83:H83"/>
    <mergeCell ref="D84:H84"/>
    <mergeCell ref="D85:H85"/>
    <mergeCell ref="D88:H88"/>
    <mergeCell ref="D53:E53"/>
    <mergeCell ref="D54:E54"/>
    <mergeCell ref="D55:E55"/>
    <mergeCell ref="D67:E67"/>
    <mergeCell ref="D42:E42"/>
    <mergeCell ref="D44:E44"/>
    <mergeCell ref="D81:E81"/>
    <mergeCell ref="D82:H82"/>
    <mergeCell ref="D47:E47"/>
    <mergeCell ref="D48:E48"/>
    <mergeCell ref="D49:E49"/>
    <mergeCell ref="D50:E50"/>
    <mergeCell ref="D51:E51"/>
    <mergeCell ref="D52:E52"/>
    <mergeCell ref="D45:E45"/>
    <mergeCell ref="D46:E46"/>
    <mergeCell ref="D30:Q30"/>
    <mergeCell ref="D31:Q31"/>
    <mergeCell ref="D11:E11"/>
    <mergeCell ref="F11:K11"/>
    <mergeCell ref="L11:Q11"/>
    <mergeCell ref="D14:D16"/>
    <mergeCell ref="D17:D19"/>
    <mergeCell ref="D20:D22"/>
    <mergeCell ref="D23:D25"/>
    <mergeCell ref="D26:D28"/>
    <mergeCell ref="D1:Q1"/>
    <mergeCell ref="D3:E3"/>
    <mergeCell ref="D10:K10"/>
    <mergeCell ref="L10:Q10"/>
    <mergeCell ref="D29:Q29"/>
  </mergeCells>
  <phoneticPr fontId="16" type="noConversion"/>
  <dataValidations count="5">
    <dataValidation type="decimal" allowBlank="1" showInputMessage="1" showErrorMessage="1" errorTitle="Input Error" error="Please enter a numeric value between 0 and 99999999999999999" sqref="K26 I26 F81:H81 H23 F44:H55 F67:H67">
      <formula1>0</formula1>
      <formula2>99999999999999900</formula2>
    </dataValidation>
    <dataValidation type="decimal" allowBlank="1" showInputMessage="1" showErrorMessage="1" errorTitle="Input Error" error="Please enter a numeric value between -99999999999999999 and 99999999999999999" sqref="F27:Q28 F18:I19 F15:Q16 L24:O25 F24:I25 F21:I22 L18:O19 L21:O22">
      <formula1>-99999999999999900</formula1>
      <formula2>99999999999999900</formula2>
    </dataValidation>
    <dataValidation type="whole" allowBlank="1" showInputMessage="1" showErrorMessage="1" errorTitle="Input Error" error="Please enter a Whole Number between 0 and 99999999999999999" sqref="L26:M26 F26:G26 L23:M23 F23:G23 L20:M20 F20:G20 L17:M17 F17:G17 L14:M14 F14:G14 N14 O14 P14 Q14 N17 O17 P17 Q17 N20 O20 P20 Q20 N23 O23 P23 Q23">
      <formula1>0</formula1>
      <formula2>99999999999999900</formula2>
    </dataValidation>
    <dataValidation type="whole" allowBlank="1" showInputMessage="1" showErrorMessage="1" errorTitle="Input Error" error="Please enter a numeric value between -99999999999999999 and 99999999999999999" sqref="H14">
      <formula1>0</formula1>
      <formula2>99999999999999900</formula2>
    </dataValidation>
    <dataValidation type="whole" allowBlank="1" showInputMessage="1" showErrorMessage="1" errorTitle="Input Error" error="Please enter a numeric value between 0 and 99999999999999999" sqref="H17:I17 H20:I20 H26 I23 J26 N26:Q26 I14:K14">
      <formula1>0</formula1>
      <formula2>99999999999999900</formula2>
    </dataValidation>
  </dataValidations>
  <hyperlinks>
    <hyperlink ref="D3" location="Navigation!E9" display="Back To Navigation Page"/>
  </hyperlinks>
  <pageMargins left="0.75" right="0.75" top="1" bottom="1" header="0.5" footer="0.5"/>
  <pageSetup orientation="portrait" horizontalDpi="300" verticalDpi="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Q498"/>
  <sheetViews>
    <sheetView showGridLines="0" workbookViewId="0">
      <pane xSplit="2" ySplit="1" topLeftCell="E42" activePane="bottomRight" state="frozen"/>
      <selection pane="topRight" activeCell="C1" sqref="C1"/>
      <selection pane="bottomLeft" activeCell="A2" sqref="A2"/>
      <selection pane="bottomRight" activeCell="L56" sqref="L56"/>
    </sheetView>
  </sheetViews>
  <sheetFormatPr defaultRowHeight="15"/>
  <cols>
    <col min="1" max="1" width="7.28515625" style="169" hidden="1" customWidth="1"/>
    <col min="2" max="2" width="6.85546875" style="169" hidden="1" customWidth="1"/>
    <col min="3" max="3" width="6.5703125" hidden="1" customWidth="1"/>
    <col min="4" max="4" width="63.5703125" customWidth="1"/>
    <col min="5" max="14" width="16.7109375" customWidth="1"/>
    <col min="15" max="15" width="11.42578125" customWidth="1"/>
    <col min="16" max="16" width="12.85546875" customWidth="1"/>
  </cols>
  <sheetData>
    <row r="1" spans="1:17" ht="27.95" customHeight="1">
      <c r="A1" s="182" t="s">
        <v>2227</v>
      </c>
      <c r="D1" s="315" t="s">
        <v>777</v>
      </c>
      <c r="E1" s="315"/>
      <c r="F1" s="315"/>
      <c r="G1" s="315"/>
      <c r="H1" s="315"/>
      <c r="I1" s="315"/>
      <c r="J1" s="315"/>
      <c r="K1" s="315"/>
      <c r="L1" s="315"/>
      <c r="M1" s="315"/>
      <c r="N1" s="315"/>
      <c r="O1" s="1"/>
      <c r="P1" s="1"/>
      <c r="Q1" s="64"/>
    </row>
    <row r="2" spans="1:17">
      <c r="O2" s="64"/>
      <c r="P2" s="64"/>
      <c r="Q2" s="64"/>
    </row>
    <row r="3" spans="1:17">
      <c r="D3" s="2" t="s">
        <v>8</v>
      </c>
    </row>
    <row r="4" spans="1:17" s="169" customFormat="1">
      <c r="A4" s="299"/>
      <c r="B4" s="299"/>
      <c r="C4" s="299" t="s">
        <v>2166</v>
      </c>
      <c r="D4" s="299"/>
      <c r="E4" s="299"/>
      <c r="F4" s="299"/>
      <c r="G4" s="299"/>
      <c r="H4" s="299"/>
      <c r="I4" s="299"/>
      <c r="J4" s="299"/>
      <c r="K4" s="299"/>
      <c r="L4" s="299"/>
      <c r="M4" s="299"/>
      <c r="N4" s="299"/>
      <c r="O4" s="299"/>
      <c r="P4" s="299"/>
    </row>
    <row r="5" spans="1:17" s="169" customFormat="1" hidden="1">
      <c r="A5" s="299"/>
      <c r="B5" s="299"/>
      <c r="C5" s="299"/>
      <c r="D5" s="299"/>
      <c r="E5" s="299"/>
      <c r="F5" s="299"/>
      <c r="G5" s="299"/>
      <c r="H5" s="299"/>
      <c r="I5" s="299"/>
      <c r="J5" s="299"/>
      <c r="K5" s="299"/>
      <c r="L5" s="299"/>
      <c r="M5" s="299"/>
      <c r="N5" s="299"/>
      <c r="O5" s="299"/>
      <c r="P5" s="299"/>
    </row>
    <row r="6" spans="1:17" s="169" customFormat="1" hidden="1">
      <c r="A6" s="299"/>
      <c r="B6" s="299"/>
      <c r="C6" s="299"/>
      <c r="D6" s="299"/>
      <c r="E6" s="299" t="s">
        <v>178</v>
      </c>
      <c r="F6" s="299" t="s">
        <v>179</v>
      </c>
      <c r="G6" s="299" t="s">
        <v>180</v>
      </c>
      <c r="H6" s="299" t="s">
        <v>181</v>
      </c>
      <c r="I6" s="299" t="s">
        <v>37</v>
      </c>
      <c r="J6" s="299" t="s">
        <v>182</v>
      </c>
      <c r="K6" s="299" t="s">
        <v>183</v>
      </c>
      <c r="L6" s="299" t="s">
        <v>184</v>
      </c>
      <c r="M6" s="299" t="s">
        <v>185</v>
      </c>
      <c r="N6" s="299" t="s">
        <v>103</v>
      </c>
      <c r="O6" s="299"/>
      <c r="P6" s="299"/>
    </row>
    <row r="7" spans="1:17" s="169" customFormat="1" hidden="1">
      <c r="A7" s="299"/>
      <c r="B7" s="299"/>
      <c r="C7" s="299" t="s">
        <v>10</v>
      </c>
      <c r="D7" s="299" t="s">
        <v>11</v>
      </c>
      <c r="E7" s="299"/>
      <c r="F7" s="299"/>
      <c r="G7" s="299"/>
      <c r="H7" s="299"/>
      <c r="I7" s="299"/>
      <c r="J7" s="299"/>
      <c r="K7" s="299"/>
      <c r="L7" s="299"/>
      <c r="M7" s="299"/>
      <c r="N7" s="299"/>
      <c r="O7" s="299" t="s">
        <v>12</v>
      </c>
      <c r="P7" s="299" t="s">
        <v>13</v>
      </c>
    </row>
    <row r="8" spans="1:17" hidden="1">
      <c r="A8" s="299"/>
      <c r="B8" s="299"/>
      <c r="C8" s="299" t="s">
        <v>156</v>
      </c>
      <c r="D8" s="54" t="s">
        <v>157</v>
      </c>
      <c r="E8" s="49" t="str">
        <f>StartUp!G10</f>
        <v>01-Apr-2019</v>
      </c>
      <c r="F8" s="49" t="str">
        <f>StartUp!G10</f>
        <v>01-Apr-2019</v>
      </c>
      <c r="G8" s="49" t="str">
        <f>StartUp!G10</f>
        <v>01-Apr-2019</v>
      </c>
      <c r="H8" s="49" t="str">
        <f>StartUp!G10</f>
        <v>01-Apr-2019</v>
      </c>
      <c r="I8" s="49" t="str">
        <f>StartUp!G10</f>
        <v>01-Apr-2019</v>
      </c>
      <c r="J8" s="49" t="str">
        <f>StartUp!G10</f>
        <v>01-Apr-2019</v>
      </c>
      <c r="K8" s="49" t="str">
        <f>StartUp!G10</f>
        <v>01-Apr-2019</v>
      </c>
      <c r="L8" s="49" t="str">
        <f>StartUp!G10</f>
        <v>01-Apr-2019</v>
      </c>
      <c r="M8" s="49" t="str">
        <f>StartUp!G10</f>
        <v>01-Apr-2019</v>
      </c>
      <c r="N8" s="49" t="str">
        <f>StartUp!G10</f>
        <v>01-Apr-2019</v>
      </c>
      <c r="O8" s="32"/>
      <c r="P8" s="299"/>
    </row>
    <row r="9" spans="1:17" hidden="1">
      <c r="A9" s="299"/>
      <c r="B9" s="299"/>
      <c r="C9" s="299" t="s">
        <v>158</v>
      </c>
      <c r="D9" s="54" t="s">
        <v>159</v>
      </c>
      <c r="E9" s="49">
        <f>StartUp!G9</f>
        <v>0</v>
      </c>
      <c r="F9" s="49">
        <f>StartUp!G9</f>
        <v>0</v>
      </c>
      <c r="G9" s="49">
        <f>StartUp!G9</f>
        <v>0</v>
      </c>
      <c r="H9" s="49">
        <f>StartUp!G9</f>
        <v>0</v>
      </c>
      <c r="I9" s="49">
        <f>StartUp!G9</f>
        <v>0</v>
      </c>
      <c r="J9" s="49">
        <f>StartUp!G9</f>
        <v>0</v>
      </c>
      <c r="K9" s="49">
        <f>StartUp!G9</f>
        <v>0</v>
      </c>
      <c r="L9" s="49">
        <f>StartUp!G9</f>
        <v>0</v>
      </c>
      <c r="M9" s="49">
        <f>StartUp!G9</f>
        <v>0</v>
      </c>
      <c r="N9" s="49">
        <f>StartUp!G9</f>
        <v>0</v>
      </c>
      <c r="O9" s="32"/>
      <c r="P9" s="299"/>
    </row>
    <row r="10" spans="1:17">
      <c r="A10" s="299"/>
      <c r="B10" s="299"/>
      <c r="C10" s="299" t="s">
        <v>11</v>
      </c>
      <c r="D10" s="319" t="s">
        <v>277</v>
      </c>
      <c r="E10" s="320"/>
      <c r="F10" s="320"/>
      <c r="G10" s="320"/>
      <c r="H10" s="320"/>
      <c r="I10" s="320"/>
      <c r="J10" s="320"/>
      <c r="K10" s="320"/>
      <c r="L10" s="363" t="s">
        <v>143</v>
      </c>
      <c r="M10" s="363"/>
      <c r="N10" s="364"/>
      <c r="P10" s="299"/>
    </row>
    <row r="11" spans="1:17">
      <c r="A11" s="299"/>
      <c r="B11" s="299"/>
      <c r="C11" s="299" t="s">
        <v>11</v>
      </c>
      <c r="D11" s="365" t="s">
        <v>278</v>
      </c>
      <c r="E11" s="367" t="s">
        <v>116</v>
      </c>
      <c r="F11" s="367"/>
      <c r="G11" s="367"/>
      <c r="H11" s="367"/>
      <c r="I11" s="367"/>
      <c r="J11" s="367" t="s">
        <v>117</v>
      </c>
      <c r="K11" s="367"/>
      <c r="L11" s="367"/>
      <c r="M11" s="367"/>
      <c r="N11" s="367"/>
      <c r="P11" s="299"/>
    </row>
    <row r="12" spans="1:17">
      <c r="A12" s="299"/>
      <c r="B12" s="299"/>
      <c r="C12" s="299" t="s">
        <v>11</v>
      </c>
      <c r="D12" s="366"/>
      <c r="E12" s="26" t="s">
        <v>188</v>
      </c>
      <c r="F12" s="26" t="s">
        <v>279</v>
      </c>
      <c r="G12" s="26" t="s">
        <v>190</v>
      </c>
      <c r="H12" s="26" t="s">
        <v>191</v>
      </c>
      <c r="I12" s="26" t="s">
        <v>102</v>
      </c>
      <c r="J12" s="26" t="s">
        <v>188</v>
      </c>
      <c r="K12" s="26" t="s">
        <v>279</v>
      </c>
      <c r="L12" s="26" t="s">
        <v>190</v>
      </c>
      <c r="M12" s="26" t="s">
        <v>191</v>
      </c>
      <c r="N12" s="26" t="s">
        <v>102</v>
      </c>
      <c r="P12" s="299"/>
    </row>
    <row r="13" spans="1:17">
      <c r="A13" s="299"/>
      <c r="B13" s="299"/>
      <c r="C13" s="299" t="s">
        <v>11</v>
      </c>
      <c r="D13" s="66" t="s">
        <v>280</v>
      </c>
      <c r="E13" s="65" t="s">
        <v>281</v>
      </c>
      <c r="F13" s="65" t="s">
        <v>282</v>
      </c>
      <c r="G13" s="65" t="s">
        <v>283</v>
      </c>
      <c r="H13" s="65" t="s">
        <v>284</v>
      </c>
      <c r="I13" s="65" t="s">
        <v>285</v>
      </c>
      <c r="J13" s="65" t="s">
        <v>286</v>
      </c>
      <c r="K13" s="65" t="s">
        <v>287</v>
      </c>
      <c r="L13" s="65" t="s">
        <v>288</v>
      </c>
      <c r="M13" s="65" t="s">
        <v>289</v>
      </c>
      <c r="N13" s="65" t="s">
        <v>290</v>
      </c>
      <c r="O13" s="32"/>
      <c r="P13" s="299"/>
    </row>
    <row r="14" spans="1:17">
      <c r="A14" s="299"/>
      <c r="B14" s="299"/>
      <c r="C14" s="299" t="s">
        <v>12</v>
      </c>
      <c r="P14" s="299"/>
    </row>
    <row r="15" spans="1:17" s="148" customFormat="1">
      <c r="A15" s="299"/>
      <c r="B15" s="299"/>
      <c r="C15" s="299"/>
      <c r="D15" s="197" t="s">
        <v>2134</v>
      </c>
      <c r="E15" s="198"/>
      <c r="F15" s="198"/>
      <c r="G15" s="198"/>
      <c r="H15" s="198"/>
      <c r="I15" s="198"/>
      <c r="J15" s="198"/>
      <c r="K15" s="198"/>
      <c r="L15" s="198"/>
      <c r="M15" s="198"/>
      <c r="N15" s="198"/>
      <c r="P15" s="299"/>
    </row>
    <row r="16" spans="1:17">
      <c r="A16" s="299"/>
      <c r="B16" s="299"/>
      <c r="C16" s="299"/>
      <c r="D16" s="193" t="s">
        <v>291</v>
      </c>
      <c r="E16" s="42"/>
      <c r="F16" s="150"/>
      <c r="G16" s="150"/>
      <c r="H16" s="150"/>
      <c r="I16" s="29">
        <f t="array" ref="I16">ROUND(fn_F11_0_06092012+fn_G11_1_06092012+fn_H11_2_06092012,2)</f>
        <v>0</v>
      </c>
      <c r="J16" s="42"/>
      <c r="K16" s="150"/>
      <c r="L16" s="150"/>
      <c r="M16" s="150"/>
      <c r="N16" s="29">
        <f t="array" ref="N16">ROUND(fn_K11_10_06092012+fn_L11_11_06092012+fn_M11_12_06092012,2)</f>
        <v>0</v>
      </c>
      <c r="P16" s="299"/>
    </row>
    <row r="17" spans="1:16">
      <c r="A17" s="299"/>
      <c r="B17" s="299"/>
      <c r="C17" s="299"/>
      <c r="D17" s="193" t="s">
        <v>292</v>
      </c>
      <c r="E17" s="150"/>
      <c r="F17" s="42"/>
      <c r="G17" s="150"/>
      <c r="H17" s="150"/>
      <c r="I17" s="29">
        <f t="array" ref="I17">ROUND(fn_E12_3_06092012+fn_G12_4_06092012+fn_H12_5_06092012,2)</f>
        <v>0</v>
      </c>
      <c r="J17" s="150"/>
      <c r="K17" s="42"/>
      <c r="L17" s="150"/>
      <c r="M17" s="150"/>
      <c r="N17" s="29">
        <f t="array" ref="N17">ROUND(fn_J12_13_06092012+fn_L12_14_06092012+fn_M12_15_06092012,2)</f>
        <v>0</v>
      </c>
      <c r="P17" s="299"/>
    </row>
    <row r="18" spans="1:16">
      <c r="A18" s="299"/>
      <c r="B18" s="299"/>
      <c r="C18" s="299"/>
      <c r="D18" s="193" t="s">
        <v>293</v>
      </c>
      <c r="E18" s="150"/>
      <c r="F18" s="42"/>
      <c r="G18" s="42"/>
      <c r="H18" s="150"/>
      <c r="I18" s="29">
        <f t="array" ref="I18">ROUND(fn_E13_6_06092012+fn_H13_17_06092012,2)</f>
        <v>0</v>
      </c>
      <c r="J18" s="150"/>
      <c r="K18" s="42"/>
      <c r="L18" s="42"/>
      <c r="M18" s="150"/>
      <c r="N18" s="29">
        <f t="array" ref="N18">ROUND(fn_J13_9_06092012+fn_M13_16_06092012,2)</f>
        <v>0</v>
      </c>
      <c r="P18" s="299"/>
    </row>
    <row r="19" spans="1:16">
      <c r="A19" s="299"/>
      <c r="B19" s="299"/>
      <c r="C19" s="299"/>
      <c r="D19" s="193" t="s">
        <v>294</v>
      </c>
      <c r="E19" s="150"/>
      <c r="F19" s="42"/>
      <c r="G19" s="42"/>
      <c r="H19" s="42"/>
      <c r="I19" s="29">
        <f t="array" ref="I19">ROUND(fn_E14_7_06092012,2)</f>
        <v>0</v>
      </c>
      <c r="J19" s="150"/>
      <c r="K19" s="42"/>
      <c r="L19" s="42"/>
      <c r="M19" s="42"/>
      <c r="N19" s="29">
        <f t="array" ref="N19">ROUND(fn_J14_8_06092012,2)</f>
        <v>0</v>
      </c>
      <c r="P19" s="299"/>
    </row>
    <row r="20" spans="1:16">
      <c r="A20" s="299" t="s">
        <v>295</v>
      </c>
      <c r="B20" s="299"/>
      <c r="C20" s="299"/>
      <c r="D20" s="194" t="s">
        <v>296</v>
      </c>
      <c r="E20" s="29">
        <f t="array" ref="E20">ROUND(fn_E12_3_06092012+fn_E13_6_06092012+fn_E14_7_06092012,2)</f>
        <v>0</v>
      </c>
      <c r="F20" s="29">
        <f t="array" ref="F20">ROUND(fn_F11_0_06092012,2)</f>
        <v>0</v>
      </c>
      <c r="G20" s="29">
        <f t="array" ref="G20">ROUND(fn_G11_1_06092012+fn_G12_4_06092012,2)</f>
        <v>0</v>
      </c>
      <c r="H20" s="29">
        <f t="array" ref="H20">ROUND(fn_H11_2_06092012+fn_H12_5_06092012+fn_H13_17_06092012,2)</f>
        <v>0</v>
      </c>
      <c r="I20" s="29">
        <f t="array" ref="I20">ROUND(E20+F20+G20+H20,2)</f>
        <v>0</v>
      </c>
      <c r="J20" s="29">
        <f t="array" ref="J20">ROUND(fn_J12_13_06092012+fn_J13_9_06092012+fn_J14_8_06092012,2)</f>
        <v>0</v>
      </c>
      <c r="K20" s="29">
        <f t="array" ref="K20">ROUND(fn_K11_10_06092012,2)</f>
        <v>0</v>
      </c>
      <c r="L20" s="29">
        <f t="array" ref="L20">ROUND(fn_L11_11_06092012+fn_L12_14_06092012,2)</f>
        <v>0</v>
      </c>
      <c r="M20" s="29">
        <f t="array" ref="M20">ROUND(fn_M11_12_06092012+fn_M12_15_06092012+fn_M13_16_06092012,2)</f>
        <v>0</v>
      </c>
      <c r="N20" s="29">
        <f t="array" ref="N20">ROUND(J20+K20+L20+M20,2)</f>
        <v>0</v>
      </c>
      <c r="P20" s="299"/>
    </row>
    <row r="21" spans="1:16" s="148" customFormat="1">
      <c r="A21" s="299"/>
      <c r="B21" s="299"/>
      <c r="C21" s="299" t="s">
        <v>11</v>
      </c>
      <c r="D21" s="191" t="s">
        <v>2135</v>
      </c>
      <c r="E21" s="192"/>
      <c r="F21" s="192"/>
      <c r="G21" s="192"/>
      <c r="H21" s="192"/>
      <c r="I21" s="192"/>
      <c r="J21" s="192"/>
      <c r="K21" s="192"/>
      <c r="L21" s="192"/>
      <c r="M21" s="192"/>
      <c r="N21" s="192"/>
      <c r="P21" s="299"/>
    </row>
    <row r="22" spans="1:16" s="148" customFormat="1" ht="30">
      <c r="A22" s="300" t="s">
        <v>2126</v>
      </c>
      <c r="B22" s="299"/>
      <c r="C22" s="299"/>
      <c r="D22" s="194" t="s">
        <v>2125</v>
      </c>
      <c r="E22" s="67"/>
      <c r="F22" s="67"/>
      <c r="G22" s="67"/>
      <c r="H22" s="67"/>
      <c r="I22" s="154">
        <f t="array" ref="I22">ROUND(E22+F22+G22+H22,2)</f>
        <v>0</v>
      </c>
      <c r="J22" s="155"/>
      <c r="K22" s="155"/>
      <c r="L22" s="155"/>
      <c r="M22" s="155"/>
      <c r="N22" s="154">
        <f t="array" ref="N22">ROUND(J22+K22+L22+M22,2)</f>
        <v>0</v>
      </c>
      <c r="P22" s="299"/>
    </row>
    <row r="23" spans="1:16">
      <c r="A23" s="299" t="s">
        <v>297</v>
      </c>
      <c r="B23" s="299"/>
      <c r="C23" s="299"/>
      <c r="D23" s="195" t="s">
        <v>2130</v>
      </c>
      <c r="E23" s="67"/>
      <c r="F23" s="67"/>
      <c r="G23" s="67"/>
      <c r="H23" s="67"/>
      <c r="I23" s="29">
        <f t="array" ref="I23">ROUND(E23+F23+G23+H23,2)</f>
        <v>0</v>
      </c>
      <c r="J23" s="155"/>
      <c r="K23" s="155"/>
      <c r="L23" s="155"/>
      <c r="M23" s="155"/>
      <c r="N23" s="29">
        <f t="array" ref="N23">ROUND(J23+K23+L23+M23,2)</f>
        <v>0</v>
      </c>
      <c r="P23" s="299"/>
    </row>
    <row r="24" spans="1:16" s="148" customFormat="1">
      <c r="A24" s="299" t="s">
        <v>2127</v>
      </c>
      <c r="B24" s="299"/>
      <c r="C24" s="299"/>
      <c r="D24" s="195" t="s">
        <v>2131</v>
      </c>
      <c r="E24" s="67"/>
      <c r="F24" s="67"/>
      <c r="G24" s="67"/>
      <c r="H24" s="67"/>
      <c r="I24" s="154">
        <f t="array" ref="I24">ROUND(E24+F24+G24+H24,2)</f>
        <v>0</v>
      </c>
      <c r="J24" s="155"/>
      <c r="K24" s="155"/>
      <c r="L24" s="155"/>
      <c r="M24" s="155"/>
      <c r="N24" s="154">
        <f t="array" ref="N24">ROUND(J24+K24+L24+M24,2)</f>
        <v>0</v>
      </c>
      <c r="P24" s="299"/>
    </row>
    <row r="25" spans="1:16" s="148" customFormat="1">
      <c r="A25" s="299" t="s">
        <v>2128</v>
      </c>
      <c r="B25" s="299"/>
      <c r="C25" s="299"/>
      <c r="D25" s="195" t="s">
        <v>2132</v>
      </c>
      <c r="E25" s="67"/>
      <c r="F25" s="67"/>
      <c r="G25" s="67"/>
      <c r="H25" s="67"/>
      <c r="I25" s="154">
        <f t="array" ref="I25">ROUND(E25+F25+G25+H25,2)</f>
        <v>0</v>
      </c>
      <c r="J25" s="155"/>
      <c r="K25" s="155"/>
      <c r="L25" s="155"/>
      <c r="M25" s="155"/>
      <c r="N25" s="154">
        <f t="array" ref="N25">ROUND(J25+K25+L25+M25,2)</f>
        <v>0</v>
      </c>
      <c r="P25" s="299"/>
    </row>
    <row r="26" spans="1:16" s="305" customFormat="1">
      <c r="A26" s="299" t="s">
        <v>2369</v>
      </c>
      <c r="B26" s="299"/>
      <c r="C26" s="299"/>
      <c r="D26" s="195" t="s">
        <v>2370</v>
      </c>
      <c r="E26" s="67"/>
      <c r="F26" s="67"/>
      <c r="G26" s="67"/>
      <c r="H26" s="67"/>
      <c r="I26" s="243">
        <f>ROUND(E26+F26+G26+H26,2)</f>
        <v>0</v>
      </c>
      <c r="J26" s="155"/>
      <c r="K26" s="155"/>
      <c r="L26" s="155"/>
      <c r="M26" s="155"/>
      <c r="N26" s="243">
        <f>ROUND(J26+K26+L26+M26,2)</f>
        <v>0</v>
      </c>
      <c r="P26" s="299"/>
    </row>
    <row r="27" spans="1:16">
      <c r="A27" s="300" t="s">
        <v>2129</v>
      </c>
      <c r="B27" s="299"/>
      <c r="C27" s="299"/>
      <c r="D27" s="195" t="s">
        <v>2373</v>
      </c>
      <c r="E27" s="154">
        <f>ROUND(E22+E23-E24-E25+E26,2)</f>
        <v>0</v>
      </c>
      <c r="F27" s="154">
        <f>ROUND(F22+F23-F24-F25+F26,2)</f>
        <v>0</v>
      </c>
      <c r="G27" s="154">
        <f>ROUND(G22+G23-G24-G25+G26,2)</f>
        <v>0</v>
      </c>
      <c r="H27" s="154">
        <f>ROUND(H22+H23-H24-H25+H26,2)</f>
        <v>0</v>
      </c>
      <c r="I27" s="29">
        <f t="array" ref="I27">ROUND(E27+F27+G27+H27,2)</f>
        <v>0</v>
      </c>
      <c r="J27" s="154">
        <f>ROUND(J22+J23-J24-J25+J26,2)</f>
        <v>0</v>
      </c>
      <c r="K27" s="154">
        <f>ROUND(K22+K23-K24-K25+K26,2)</f>
        <v>0</v>
      </c>
      <c r="L27" s="154">
        <f>ROUND(L22+L23-L24-L25+L26,2)</f>
        <v>0</v>
      </c>
      <c r="M27" s="154">
        <f>ROUND(M22+M23-M24-M25+M26,2)</f>
        <v>0</v>
      </c>
      <c r="N27" s="29">
        <f t="array" ref="N27">ROUND(J27+K27+L27+M27,2)</f>
        <v>0</v>
      </c>
      <c r="P27" s="299"/>
    </row>
    <row r="28" spans="1:16">
      <c r="A28" s="299" t="s">
        <v>298</v>
      </c>
      <c r="B28" s="299"/>
      <c r="C28" s="299"/>
      <c r="D28" s="195" t="s">
        <v>2371</v>
      </c>
      <c r="E28" s="150"/>
      <c r="F28" s="150"/>
      <c r="G28" s="150"/>
      <c r="H28" s="150"/>
      <c r="I28" s="29">
        <f t="array" ref="I28">ROUND(E28+F28+G28+H28,2)</f>
        <v>0</v>
      </c>
      <c r="J28" s="155"/>
      <c r="K28" s="155"/>
      <c r="L28" s="155"/>
      <c r="M28" s="155"/>
      <c r="N28" s="29">
        <f t="array" ref="N28">ROUND(J28+K28+L28+M28,2)</f>
        <v>0</v>
      </c>
      <c r="P28" s="299"/>
    </row>
    <row r="29" spans="1:16">
      <c r="A29" s="299" t="s">
        <v>299</v>
      </c>
      <c r="B29" s="299"/>
      <c r="C29" s="299"/>
      <c r="D29" s="195" t="s">
        <v>2372</v>
      </c>
      <c r="E29" s="150"/>
      <c r="F29" s="150"/>
      <c r="G29" s="150"/>
      <c r="H29" s="150"/>
      <c r="I29" s="29">
        <f t="array" ref="I29">ROUND(E29+F29+G29+H29,2)</f>
        <v>0</v>
      </c>
      <c r="J29" s="155"/>
      <c r="K29" s="155"/>
      <c r="L29" s="155"/>
      <c r="M29" s="155"/>
      <c r="N29" s="29">
        <f t="array" ref="N29">ROUND(J29+K29+L29+M29,2)</f>
        <v>0</v>
      </c>
      <c r="P29" s="299"/>
    </row>
    <row r="30" spans="1:16">
      <c r="A30" s="299" t="s">
        <v>300</v>
      </c>
      <c r="B30" s="299"/>
      <c r="C30" s="299"/>
      <c r="D30" s="193" t="s">
        <v>2374</v>
      </c>
      <c r="E30" s="29">
        <f t="array" ref="E30">ROUND(E28-E29,2)</f>
        <v>0</v>
      </c>
      <c r="F30" s="29">
        <f t="array" ref="F30">ROUND(F28-F29,2)</f>
        <v>0</v>
      </c>
      <c r="G30" s="29">
        <f t="array" ref="G30">ROUND(G28-G29,2)</f>
        <v>0</v>
      </c>
      <c r="H30" s="29">
        <f t="array" ref="H30">ROUND(H28-H29,2)</f>
        <v>0</v>
      </c>
      <c r="I30" s="29">
        <f t="array" ref="I30">ROUND(I28-I29,2)</f>
        <v>0</v>
      </c>
      <c r="J30" s="29">
        <f t="array" ref="J30">ROUND(J28-J29,2)</f>
        <v>0</v>
      </c>
      <c r="K30" s="29">
        <f t="array" ref="K30">ROUND(K28-K29,2)</f>
        <v>0</v>
      </c>
      <c r="L30" s="29">
        <f t="array" ref="L30">ROUND(L28-L29,2)</f>
        <v>0</v>
      </c>
      <c r="M30" s="29">
        <f t="array" ref="M30">ROUND(M28-M29,2)</f>
        <v>0</v>
      </c>
      <c r="N30" s="29">
        <f t="array" ref="N30">ROUND(N28-N29,2)</f>
        <v>0</v>
      </c>
      <c r="P30" s="299"/>
    </row>
    <row r="31" spans="1:16" s="169" customFormat="1">
      <c r="A31" s="299"/>
      <c r="B31" s="299"/>
      <c r="C31" s="299" t="s">
        <v>12</v>
      </c>
      <c r="P31" s="299"/>
    </row>
    <row r="32" spans="1:16" s="169" customFormat="1" hidden="1">
      <c r="A32" s="299"/>
      <c r="B32" s="299"/>
      <c r="C32" s="299" t="s">
        <v>30</v>
      </c>
      <c r="D32" s="299"/>
      <c r="E32" s="299"/>
      <c r="F32" s="299"/>
      <c r="G32" s="299"/>
      <c r="H32" s="299"/>
      <c r="I32" s="299"/>
      <c r="J32" s="299"/>
      <c r="K32" s="299"/>
      <c r="L32" s="299"/>
      <c r="M32" s="299"/>
      <c r="N32" s="299"/>
      <c r="O32" s="299"/>
      <c r="P32" s="299" t="s">
        <v>31</v>
      </c>
    </row>
    <row r="33" spans="1:14" s="169" customFormat="1" hidden="1"/>
    <row r="34" spans="1:14" s="169" customFormat="1" hidden="1">
      <c r="A34" s="299"/>
      <c r="B34" s="299"/>
      <c r="C34" s="299" t="s">
        <v>2167</v>
      </c>
      <c r="D34" s="299"/>
      <c r="E34" s="299"/>
      <c r="F34" s="299"/>
      <c r="G34" s="299"/>
      <c r="H34" s="299"/>
      <c r="I34" s="299"/>
      <c r="J34" s="299"/>
      <c r="K34" s="299"/>
      <c r="L34" s="299"/>
      <c r="M34" s="299"/>
      <c r="N34" s="299"/>
    </row>
    <row r="35" spans="1:14" s="169" customFormat="1" hidden="1">
      <c r="A35" s="299"/>
      <c r="B35" s="299"/>
      <c r="C35" s="299"/>
      <c r="D35" s="299"/>
      <c r="E35" s="299"/>
      <c r="F35" s="299"/>
      <c r="G35" s="299"/>
      <c r="H35" s="299"/>
      <c r="I35" s="299"/>
      <c r="J35" s="299"/>
      <c r="K35" s="299"/>
      <c r="L35" s="299"/>
      <c r="M35" s="299"/>
      <c r="N35" s="299"/>
    </row>
    <row r="36" spans="1:14" s="169" customFormat="1" hidden="1">
      <c r="A36" s="299"/>
      <c r="B36" s="299"/>
      <c r="C36" s="299"/>
      <c r="D36" s="299"/>
      <c r="E36" s="299" t="s">
        <v>179</v>
      </c>
      <c r="F36" s="299" t="s">
        <v>180</v>
      </c>
      <c r="G36" s="299" t="s">
        <v>181</v>
      </c>
      <c r="H36" s="299" t="s">
        <v>37</v>
      </c>
      <c r="I36" s="299" t="s">
        <v>183</v>
      </c>
      <c r="J36" s="299" t="s">
        <v>184</v>
      </c>
      <c r="K36" s="299" t="s">
        <v>185</v>
      </c>
      <c r="L36" s="299" t="s">
        <v>103</v>
      </c>
      <c r="M36" s="299"/>
      <c r="N36" s="299"/>
    </row>
    <row r="37" spans="1:14" s="169" customFormat="1" hidden="1">
      <c r="A37" s="299"/>
      <c r="B37" s="299"/>
      <c r="C37" s="299" t="s">
        <v>10</v>
      </c>
      <c r="D37" s="299" t="s">
        <v>11</v>
      </c>
      <c r="E37" s="299"/>
      <c r="F37" s="299"/>
      <c r="G37" s="299"/>
      <c r="H37" s="299"/>
      <c r="I37" s="299"/>
      <c r="J37" s="299"/>
      <c r="K37" s="299"/>
      <c r="L37" s="299"/>
      <c r="M37" s="299" t="s">
        <v>12</v>
      </c>
      <c r="N37" s="299" t="s">
        <v>13</v>
      </c>
    </row>
    <row r="38" spans="1:14" hidden="1">
      <c r="A38" s="299"/>
      <c r="B38" s="299"/>
      <c r="C38" s="299" t="s">
        <v>156</v>
      </c>
      <c r="D38" s="54" t="s">
        <v>157</v>
      </c>
      <c r="E38" s="49" t="str">
        <f>StartUp!G10</f>
        <v>01-Apr-2019</v>
      </c>
      <c r="F38" s="49" t="str">
        <f>StartUp!G10</f>
        <v>01-Apr-2019</v>
      </c>
      <c r="G38" s="49" t="str">
        <f>StartUp!G10</f>
        <v>01-Apr-2019</v>
      </c>
      <c r="H38" s="49" t="str">
        <f>StartUp!G10</f>
        <v>01-Apr-2019</v>
      </c>
      <c r="I38" s="49" t="str">
        <f>StartUp!G10</f>
        <v>01-Apr-2019</v>
      </c>
      <c r="J38" s="49" t="str">
        <f>StartUp!G10</f>
        <v>01-Apr-2019</v>
      </c>
      <c r="K38" s="49" t="str">
        <f>StartUp!G10</f>
        <v>01-Apr-2019</v>
      </c>
      <c r="L38" s="49" t="str">
        <f>StartUp!G10</f>
        <v>01-Apr-2019</v>
      </c>
      <c r="M38" s="32"/>
      <c r="N38" s="299"/>
    </row>
    <row r="39" spans="1:14" hidden="1">
      <c r="A39" s="299"/>
      <c r="B39" s="299"/>
      <c r="C39" s="299" t="s">
        <v>158</v>
      </c>
      <c r="D39" s="54" t="s">
        <v>159</v>
      </c>
      <c r="E39" s="49">
        <f>StartUp!G9</f>
        <v>0</v>
      </c>
      <c r="F39" s="49">
        <f>StartUp!G9</f>
        <v>0</v>
      </c>
      <c r="G39" s="49">
        <f>StartUp!G9</f>
        <v>0</v>
      </c>
      <c r="H39" s="49">
        <f>StartUp!G9</f>
        <v>0</v>
      </c>
      <c r="I39" s="49">
        <f>StartUp!G9</f>
        <v>0</v>
      </c>
      <c r="J39" s="49">
        <f>StartUp!G9</f>
        <v>0</v>
      </c>
      <c r="K39" s="49">
        <f>StartUp!G9</f>
        <v>0</v>
      </c>
      <c r="L39" s="49">
        <f>StartUp!G9</f>
        <v>0</v>
      </c>
      <c r="M39" s="32"/>
      <c r="N39" s="299"/>
    </row>
    <row r="40" spans="1:14" ht="15" customHeight="1">
      <c r="A40" s="299"/>
      <c r="B40" s="299"/>
      <c r="C40" s="299" t="s">
        <v>11</v>
      </c>
      <c r="D40" s="319" t="s">
        <v>301</v>
      </c>
      <c r="E40" s="320"/>
      <c r="F40" s="320"/>
      <c r="G40" s="320"/>
      <c r="H40" s="320"/>
      <c r="I40" s="320"/>
      <c r="J40" s="321" t="s">
        <v>143</v>
      </c>
      <c r="K40" s="321"/>
      <c r="L40" s="322"/>
      <c r="N40" s="299"/>
    </row>
    <row r="41" spans="1:14" ht="15" customHeight="1">
      <c r="A41" s="299"/>
      <c r="B41" s="299"/>
      <c r="C41" s="299" t="s">
        <v>11</v>
      </c>
      <c r="D41" s="365" t="s">
        <v>222</v>
      </c>
      <c r="E41" s="341" t="s">
        <v>116</v>
      </c>
      <c r="F41" s="342"/>
      <c r="G41" s="342"/>
      <c r="H41" s="343"/>
      <c r="I41" s="341" t="s">
        <v>117</v>
      </c>
      <c r="J41" s="342"/>
      <c r="K41" s="342"/>
      <c r="L41" s="343"/>
      <c r="N41" s="299"/>
    </row>
    <row r="42" spans="1:14">
      <c r="A42" s="299"/>
      <c r="B42" s="299"/>
      <c r="C42" s="299" t="s">
        <v>11</v>
      </c>
      <c r="D42" s="373"/>
      <c r="E42" s="26" t="s">
        <v>189</v>
      </c>
      <c r="F42" s="26" t="s">
        <v>190</v>
      </c>
      <c r="G42" s="26" t="s">
        <v>191</v>
      </c>
      <c r="H42" s="26" t="s">
        <v>102</v>
      </c>
      <c r="I42" s="26" t="s">
        <v>189</v>
      </c>
      <c r="J42" s="26" t="s">
        <v>190</v>
      </c>
      <c r="K42" s="26" t="s">
        <v>191</v>
      </c>
      <c r="L42" s="26" t="s">
        <v>102</v>
      </c>
      <c r="N42" s="299"/>
    </row>
    <row r="43" spans="1:14" ht="15" customHeight="1">
      <c r="A43" s="299"/>
      <c r="B43" s="299"/>
      <c r="C43" s="299" t="s">
        <v>12</v>
      </c>
      <c r="N43" s="299"/>
    </row>
    <row r="44" spans="1:14" ht="15" customHeight="1">
      <c r="A44" s="299" t="s">
        <v>302</v>
      </c>
      <c r="B44" s="299"/>
      <c r="C44" s="299"/>
      <c r="D44" s="68" t="s">
        <v>303</v>
      </c>
      <c r="E44" s="150"/>
      <c r="F44" s="150"/>
      <c r="G44" s="150"/>
      <c r="H44" s="29">
        <f t="array" ref="H44">ROUND(E44+F44+G44,2)</f>
        <v>0</v>
      </c>
      <c r="I44" s="150"/>
      <c r="J44" s="150"/>
      <c r="K44" s="150"/>
      <c r="L44" s="29">
        <f t="array" ref="L44">ROUND(I44+J44+K44,2)</f>
        <v>0</v>
      </c>
      <c r="N44" s="299"/>
    </row>
    <row r="45" spans="1:14" ht="30.75" customHeight="1">
      <c r="A45" s="299" t="s">
        <v>304</v>
      </c>
      <c r="B45" s="299"/>
      <c r="C45" s="299"/>
      <c r="D45" s="68" t="s">
        <v>305</v>
      </c>
      <c r="E45" s="29">
        <f t="array" ref="E45">ROUND(E46+E47,2)</f>
        <v>0</v>
      </c>
      <c r="F45" s="29">
        <f t="array" ref="F45">ROUND(F46+F47,2)</f>
        <v>0</v>
      </c>
      <c r="G45" s="29">
        <f t="array" ref="G45">ROUND(G46+G47,2)</f>
        <v>0</v>
      </c>
      <c r="H45" s="29">
        <f t="array" ref="H45">ROUND(E45+F45+G45,2)</f>
        <v>0</v>
      </c>
      <c r="I45" s="29">
        <f t="array" ref="I45">ROUND(I46+I47,2)</f>
        <v>0</v>
      </c>
      <c r="J45" s="29">
        <f t="array" ref="J45">ROUND(J46+J47,2)</f>
        <v>0</v>
      </c>
      <c r="K45" s="29">
        <f t="array" ref="K45">ROUND(K46+K47,2)</f>
        <v>0</v>
      </c>
      <c r="L45" s="29">
        <f t="array" ref="L45">ROUND(I45+J45+K45,2)</f>
        <v>0</v>
      </c>
      <c r="N45" s="299"/>
    </row>
    <row r="46" spans="1:14">
      <c r="A46" s="299" t="s">
        <v>306</v>
      </c>
      <c r="B46" s="299"/>
      <c r="C46" s="299"/>
      <c r="D46" s="68" t="s">
        <v>307</v>
      </c>
      <c r="E46" s="150"/>
      <c r="F46" s="150"/>
      <c r="G46" s="150"/>
      <c r="H46" s="29">
        <f t="array" ref="H46">ROUND(E46+F46+G46,2)</f>
        <v>0</v>
      </c>
      <c r="I46" s="150"/>
      <c r="J46" s="150"/>
      <c r="K46" s="150"/>
      <c r="L46" s="29">
        <f t="array" ref="L46">ROUND(I46+J46+K46,2)</f>
        <v>0</v>
      </c>
      <c r="N46" s="299"/>
    </row>
    <row r="47" spans="1:14" ht="34.5" customHeight="1">
      <c r="A47" s="299" t="s">
        <v>308</v>
      </c>
      <c r="B47" s="299"/>
      <c r="C47" s="299"/>
      <c r="D47" s="68" t="s">
        <v>309</v>
      </c>
      <c r="E47" s="150"/>
      <c r="F47" s="150"/>
      <c r="G47" s="150"/>
      <c r="H47" s="29">
        <f t="array" ref="H47">ROUND(E47+F47+G47,2)</f>
        <v>0</v>
      </c>
      <c r="I47" s="150"/>
      <c r="J47" s="150"/>
      <c r="K47" s="150"/>
      <c r="L47" s="29">
        <f t="array" ref="L47">ROUND(I47+J47+K47,2)</f>
        <v>0</v>
      </c>
      <c r="N47" s="299"/>
    </row>
    <row r="48" spans="1:14">
      <c r="A48" s="299" t="s">
        <v>310</v>
      </c>
      <c r="B48" s="299"/>
      <c r="C48" s="299"/>
      <c r="D48" s="68" t="s">
        <v>311</v>
      </c>
      <c r="E48" s="150"/>
      <c r="F48" s="150"/>
      <c r="G48" s="150"/>
      <c r="H48" s="29">
        <f t="array" ref="H48">ROUND(E48+F48+G48,2)</f>
        <v>0</v>
      </c>
      <c r="I48" s="150"/>
      <c r="J48" s="150"/>
      <c r="K48" s="150"/>
      <c r="L48" s="29">
        <f t="array" ref="L48">ROUND(I48+J48+K48,2)</f>
        <v>0</v>
      </c>
      <c r="N48" s="299"/>
    </row>
    <row r="49" spans="1:14" ht="30">
      <c r="A49" s="299" t="s">
        <v>312</v>
      </c>
      <c r="B49" s="299"/>
      <c r="C49" s="299"/>
      <c r="D49" s="69" t="s">
        <v>313</v>
      </c>
      <c r="E49" s="29">
        <f t="array" ref="E49">ROUND(E50+E51+E52+E56,2)</f>
        <v>0</v>
      </c>
      <c r="F49" s="29">
        <f t="array" ref="F49">ROUND(F50+F51+F52+F56,2)</f>
        <v>0</v>
      </c>
      <c r="G49" s="29">
        <f t="array" ref="G49">ROUND(G50+G51+G52+G56,2)</f>
        <v>0</v>
      </c>
      <c r="H49" s="29">
        <f t="array" ref="H49">ROUND(E49+F49+G49,2)</f>
        <v>0</v>
      </c>
      <c r="I49" s="29">
        <f t="array" ref="I49">ROUND(I50+I51+I52+I56,2)</f>
        <v>0</v>
      </c>
      <c r="J49" s="29">
        <f t="array" ref="J49">ROUND(J50+J51+J52+J56,2)</f>
        <v>0</v>
      </c>
      <c r="K49" s="29">
        <f t="array" ref="K49">ROUND(K50+K51+K52+K56,2)</f>
        <v>0</v>
      </c>
      <c r="L49" s="29">
        <f t="array" ref="L49">ROUND(I49+J49+K49,2)</f>
        <v>0</v>
      </c>
      <c r="N49" s="299"/>
    </row>
    <row r="50" spans="1:14">
      <c r="A50" s="299" t="s">
        <v>314</v>
      </c>
      <c r="B50" s="299"/>
      <c r="C50" s="299"/>
      <c r="D50" s="68" t="s">
        <v>315</v>
      </c>
      <c r="E50" s="150"/>
      <c r="F50" s="150"/>
      <c r="G50" s="150"/>
      <c r="H50" s="29">
        <f t="array" ref="H50">ROUND(E50+F50+G50,2)</f>
        <v>0</v>
      </c>
      <c r="I50" s="150"/>
      <c r="J50" s="150"/>
      <c r="K50" s="150"/>
      <c r="L50" s="29">
        <f t="array" ref="L50">ROUND(I50+J50+K50,2)</f>
        <v>0</v>
      </c>
      <c r="N50" s="299"/>
    </row>
    <row r="51" spans="1:14">
      <c r="A51" s="299" t="s">
        <v>316</v>
      </c>
      <c r="B51" s="299"/>
      <c r="C51" s="299"/>
      <c r="D51" s="68" t="s">
        <v>317</v>
      </c>
      <c r="E51" s="150"/>
      <c r="F51" s="150"/>
      <c r="G51" s="150"/>
      <c r="H51" s="29">
        <f t="array" ref="H51">ROUND(E51+F51+G51,2)</f>
        <v>0</v>
      </c>
      <c r="I51" s="150"/>
      <c r="J51" s="150"/>
      <c r="K51" s="150"/>
      <c r="L51" s="29">
        <f t="array" ref="L51">ROUND(I51+J51+K51,2)</f>
        <v>0</v>
      </c>
      <c r="N51" s="299"/>
    </row>
    <row r="52" spans="1:14" ht="15" customHeight="1">
      <c r="A52" s="299" t="s">
        <v>318</v>
      </c>
      <c r="B52" s="299"/>
      <c r="C52" s="299"/>
      <c r="D52" s="68" t="s">
        <v>319</v>
      </c>
      <c r="E52" s="29">
        <f t="array" ref="E52">ROUND(E53+E54+E55,2)</f>
        <v>0</v>
      </c>
      <c r="F52" s="29">
        <f t="array" ref="F52">ROUND(F53+F54+F55,2)</f>
        <v>0</v>
      </c>
      <c r="G52" s="29">
        <f t="array" ref="G52">ROUND(G53+G54+G55,2)</f>
        <v>0</v>
      </c>
      <c r="H52" s="29">
        <f t="array" ref="H52">ROUND(E52+F52+G52,2)</f>
        <v>0</v>
      </c>
      <c r="I52" s="29">
        <f t="array" ref="I52">ROUND(I53+I54+I55,2)</f>
        <v>0</v>
      </c>
      <c r="J52" s="29">
        <f t="array" ref="J52">ROUND(J53+J54+J55,2)</f>
        <v>0</v>
      </c>
      <c r="K52" s="29">
        <f t="array" ref="K52">ROUND(K53+K54+K55,2)</f>
        <v>0</v>
      </c>
      <c r="L52" s="29">
        <f t="array" ref="L52">ROUND(I52+J52+K52,2)</f>
        <v>0</v>
      </c>
      <c r="N52" s="299"/>
    </row>
    <row r="53" spans="1:14" ht="15" customHeight="1">
      <c r="A53" s="299" t="s">
        <v>320</v>
      </c>
      <c r="B53" s="299"/>
      <c r="C53" s="299"/>
      <c r="D53" s="68" t="s">
        <v>321</v>
      </c>
      <c r="E53" s="150"/>
      <c r="F53" s="150"/>
      <c r="G53" s="150"/>
      <c r="H53" s="29">
        <f t="array" ref="H53">ROUND(E53+F53+G53,2)</f>
        <v>0</v>
      </c>
      <c r="I53" s="150"/>
      <c r="J53" s="150"/>
      <c r="K53" s="150"/>
      <c r="L53" s="29">
        <f t="array" ref="L53">ROUND(I53+J53+K53,2)</f>
        <v>0</v>
      </c>
      <c r="N53" s="299"/>
    </row>
    <row r="54" spans="1:14" ht="15" customHeight="1">
      <c r="A54" s="299" t="s">
        <v>322</v>
      </c>
      <c r="B54" s="299"/>
      <c r="C54" s="299"/>
      <c r="D54" s="68" t="s">
        <v>323</v>
      </c>
      <c r="E54" s="150"/>
      <c r="F54" s="150"/>
      <c r="G54" s="150"/>
      <c r="H54" s="29">
        <f t="array" ref="H54">ROUND(E54+F54+G54,2)</f>
        <v>0</v>
      </c>
      <c r="I54" s="150"/>
      <c r="J54" s="150"/>
      <c r="K54" s="150"/>
      <c r="L54" s="29">
        <f t="array" ref="L54">ROUND(I54+J54+K54,2)</f>
        <v>0</v>
      </c>
      <c r="N54" s="299"/>
    </row>
    <row r="55" spans="1:14" ht="15" customHeight="1">
      <c r="A55" s="299" t="s">
        <v>324</v>
      </c>
      <c r="B55" s="299"/>
      <c r="C55" s="299"/>
      <c r="D55" s="68" t="s">
        <v>325</v>
      </c>
      <c r="E55" s="153"/>
      <c r="F55" s="150"/>
      <c r="G55" s="150"/>
      <c r="H55" s="29">
        <f t="array" ref="H55">ROUND(E55+F55+G55,2)</f>
        <v>0</v>
      </c>
      <c r="I55" s="153"/>
      <c r="J55" s="150"/>
      <c r="K55" s="150"/>
      <c r="L55" s="29">
        <f t="array" ref="L55">ROUND(I55+J55+K55,2)</f>
        <v>0</v>
      </c>
      <c r="N55" s="299"/>
    </row>
    <row r="56" spans="1:14" ht="34.5" customHeight="1">
      <c r="A56" s="299" t="s">
        <v>326</v>
      </c>
      <c r="B56" s="299"/>
      <c r="C56" s="299"/>
      <c r="D56" s="68" t="s">
        <v>327</v>
      </c>
      <c r="E56" s="150"/>
      <c r="F56" s="150"/>
      <c r="G56" s="153"/>
      <c r="H56" s="29">
        <f t="array" ref="H56">ROUND(E56+F56+G56,2)</f>
        <v>0</v>
      </c>
      <c r="I56" s="150"/>
      <c r="J56" s="150"/>
      <c r="K56" s="153"/>
      <c r="L56" s="29">
        <f t="array" ref="L56">ROUND(I56+J56+K56,2)</f>
        <v>0</v>
      </c>
      <c r="N56" s="299"/>
    </row>
    <row r="57" spans="1:14" ht="15" customHeight="1">
      <c r="A57" s="299" t="s">
        <v>328</v>
      </c>
      <c r="B57" s="299"/>
      <c r="C57" s="299"/>
      <c r="D57" s="68" t="s">
        <v>329</v>
      </c>
      <c r="E57" s="67"/>
      <c r="F57" s="67"/>
      <c r="G57" s="67"/>
      <c r="H57" s="29">
        <f t="array" ref="H57">ROUND(E57+F57+G57,2)</f>
        <v>0</v>
      </c>
      <c r="I57" s="150"/>
      <c r="J57" s="150"/>
      <c r="K57" s="150"/>
      <c r="L57" s="29">
        <f t="array" ref="L57">ROUND(I57+J57+K57,2)</f>
        <v>0</v>
      </c>
      <c r="N57" s="299"/>
    </row>
    <row r="58" spans="1:14" ht="15" customHeight="1">
      <c r="A58" s="299" t="s">
        <v>330</v>
      </c>
      <c r="B58" s="299"/>
      <c r="C58" s="299"/>
      <c r="D58" s="68" t="s">
        <v>331</v>
      </c>
      <c r="E58" s="150"/>
      <c r="F58" s="150"/>
      <c r="G58" s="150"/>
      <c r="H58" s="29">
        <f t="array" ref="H58">ROUND(E58+F58+G58,2)</f>
        <v>0</v>
      </c>
      <c r="I58" s="150"/>
      <c r="J58" s="150"/>
      <c r="K58" s="150"/>
      <c r="L58" s="29">
        <f t="array" ref="L58">ROUND(I58+J58+K58,2)</f>
        <v>0</v>
      </c>
      <c r="N58" s="299"/>
    </row>
    <row r="59" spans="1:14" ht="32.25" customHeight="1">
      <c r="A59" s="299" t="s">
        <v>332</v>
      </c>
      <c r="B59" s="299"/>
      <c r="C59" s="299"/>
      <c r="D59" s="68" t="s">
        <v>333</v>
      </c>
      <c r="E59" s="150"/>
      <c r="F59" s="150"/>
      <c r="G59" s="150"/>
      <c r="H59" s="29">
        <f t="array" ref="H59">ROUND(E59+F59+G59,2)</f>
        <v>0</v>
      </c>
      <c r="I59" s="150"/>
      <c r="J59" s="150"/>
      <c r="K59" s="150"/>
      <c r="L59" s="29">
        <f t="array" ref="L59">ROUND(I59+J59+K59,2)</f>
        <v>0</v>
      </c>
      <c r="N59" s="299"/>
    </row>
    <row r="60" spans="1:14" ht="15" customHeight="1">
      <c r="A60" s="299" t="s">
        <v>334</v>
      </c>
      <c r="B60" s="299"/>
      <c r="C60" s="299"/>
      <c r="D60" s="68" t="s">
        <v>335</v>
      </c>
      <c r="E60" s="70"/>
      <c r="F60" s="150"/>
      <c r="G60" s="150"/>
      <c r="H60" s="29">
        <f t="array" ref="H60">ROUND(E60+F60+G60,2)</f>
        <v>0</v>
      </c>
      <c r="I60" s="46"/>
      <c r="J60" s="150"/>
      <c r="K60" s="150"/>
      <c r="L60" s="29">
        <f t="array" ref="L60">ROUND(I60+J60+K60,2)</f>
        <v>0</v>
      </c>
      <c r="N60" s="299"/>
    </row>
    <row r="61" spans="1:14" ht="15" customHeight="1">
      <c r="A61" s="299" t="s">
        <v>336</v>
      </c>
      <c r="B61" s="299"/>
      <c r="C61" s="299"/>
      <c r="D61" s="68" t="s">
        <v>337</v>
      </c>
      <c r="E61" s="150"/>
      <c r="F61" s="150"/>
      <c r="G61" s="46"/>
      <c r="H61" s="29">
        <f t="array" ref="H61">ROUND(E61+F61+G61,2)</f>
        <v>0</v>
      </c>
      <c r="I61" s="150"/>
      <c r="J61" s="150"/>
      <c r="K61" s="46"/>
      <c r="L61" s="29">
        <f t="array" ref="L61">ROUND(I61+J61+K61,2)</f>
        <v>0</v>
      </c>
      <c r="N61" s="299"/>
    </row>
    <row r="62" spans="1:14" ht="15" customHeight="1">
      <c r="A62" s="299" t="s">
        <v>338</v>
      </c>
      <c r="B62" s="299"/>
      <c r="C62" s="299"/>
      <c r="D62" s="68" t="s">
        <v>339</v>
      </c>
      <c r="E62" s="150"/>
      <c r="F62" s="150"/>
      <c r="G62" s="150"/>
      <c r="H62" s="29">
        <f t="array" ref="H62">ROUND(E62+F62+G62,2)</f>
        <v>0</v>
      </c>
      <c r="I62" s="150"/>
      <c r="J62" s="150"/>
      <c r="K62" s="150"/>
      <c r="L62" s="29">
        <f t="array" ref="L62">ROUND(I62+J62+K62,2)</f>
        <v>0</v>
      </c>
      <c r="N62" s="299"/>
    </row>
    <row r="63" spans="1:14" ht="15" customHeight="1">
      <c r="A63" s="299" t="s">
        <v>340</v>
      </c>
      <c r="B63" s="299"/>
      <c r="C63" s="299"/>
      <c r="D63" s="71" t="s">
        <v>341</v>
      </c>
      <c r="E63" s="29">
        <f>ROUND(E44+E45-E49+E60-E61+E62,2)</f>
        <v>0</v>
      </c>
      <c r="F63" s="29">
        <f t="array" ref="F63">ROUND(F44+F45-F49+F60-F61+F62,2)</f>
        <v>0</v>
      </c>
      <c r="G63" s="29">
        <f t="array" ref="G63">ROUND(G44+G45-G49+G60-G61+G62,2)</f>
        <v>0</v>
      </c>
      <c r="H63" s="29">
        <f t="array" ref="H63">ROUND(E63+F63+G63,2)</f>
        <v>0</v>
      </c>
      <c r="I63" s="29">
        <f t="array" ref="I63">ROUND(I44+I45-I49+I60-I61+I62,2)</f>
        <v>0</v>
      </c>
      <c r="J63" s="29">
        <f t="array" ref="J63">ROUND(J44+J45-J49+J60-J61+J62,2)</f>
        <v>0</v>
      </c>
      <c r="K63" s="29">
        <f t="array" ref="K63">ROUND(K44+K45-K49+K60-K61+K62,2)</f>
        <v>0</v>
      </c>
      <c r="L63" s="29">
        <f t="array" ref="L63">ROUND(I63+J63+K63,2)</f>
        <v>0</v>
      </c>
      <c r="N63" s="299"/>
    </row>
    <row r="64" spans="1:14" ht="15" customHeight="1">
      <c r="A64" s="299"/>
      <c r="B64" s="299"/>
      <c r="C64" s="299"/>
      <c r="D64" s="369" t="s">
        <v>240</v>
      </c>
      <c r="E64" s="370"/>
      <c r="F64" s="370"/>
      <c r="G64" s="370"/>
      <c r="H64" s="370"/>
      <c r="I64" s="370"/>
      <c r="J64" s="370"/>
      <c r="K64" s="370"/>
      <c r="L64" s="371"/>
      <c r="N64" s="299"/>
    </row>
    <row r="65" spans="1:15" ht="34.5" customHeight="1">
      <c r="A65" s="299"/>
      <c r="B65" s="299"/>
      <c r="C65" s="299"/>
      <c r="D65" s="372" t="s">
        <v>342</v>
      </c>
      <c r="E65" s="372"/>
      <c r="F65" s="372"/>
      <c r="G65" s="372"/>
      <c r="H65" s="372"/>
      <c r="I65" s="372"/>
      <c r="J65" s="372"/>
      <c r="K65" s="372"/>
      <c r="L65" s="372"/>
      <c r="N65" s="299"/>
    </row>
    <row r="66" spans="1:15" ht="15" customHeight="1">
      <c r="A66" s="299"/>
      <c r="B66" s="299"/>
      <c r="C66" s="299"/>
      <c r="D66" s="372" t="s">
        <v>343</v>
      </c>
      <c r="E66" s="372"/>
      <c r="F66" s="372"/>
      <c r="G66" s="372"/>
      <c r="H66" s="372"/>
      <c r="I66" s="372"/>
      <c r="J66" s="372"/>
      <c r="K66" s="372"/>
      <c r="L66" s="372"/>
      <c r="N66" s="299"/>
    </row>
    <row r="67" spans="1:15" ht="15" customHeight="1">
      <c r="A67" s="299"/>
      <c r="B67" s="299"/>
      <c r="C67" s="299"/>
      <c r="D67" s="372" t="s">
        <v>344</v>
      </c>
      <c r="E67" s="372"/>
      <c r="F67" s="372"/>
      <c r="G67" s="372"/>
      <c r="H67" s="372"/>
      <c r="I67" s="372"/>
      <c r="J67" s="372"/>
      <c r="K67" s="372"/>
      <c r="L67" s="372"/>
      <c r="N67" s="299"/>
    </row>
    <row r="68" spans="1:15" ht="34.5" customHeight="1">
      <c r="A68" s="299"/>
      <c r="B68" s="299"/>
      <c r="C68" s="299"/>
      <c r="D68" s="372" t="s">
        <v>345</v>
      </c>
      <c r="E68" s="372"/>
      <c r="F68" s="372"/>
      <c r="G68" s="372"/>
      <c r="H68" s="372"/>
      <c r="I68" s="372"/>
      <c r="J68" s="372"/>
      <c r="K68" s="372"/>
      <c r="L68" s="372"/>
      <c r="N68" s="299"/>
    </row>
    <row r="69" spans="1:15" ht="15" customHeight="1">
      <c r="A69" s="299"/>
      <c r="B69" s="299"/>
      <c r="C69" s="299"/>
      <c r="D69" s="372" t="s">
        <v>346</v>
      </c>
      <c r="E69" s="372"/>
      <c r="F69" s="372"/>
      <c r="G69" s="372"/>
      <c r="H69" s="372"/>
      <c r="I69" s="372"/>
      <c r="J69" s="372"/>
      <c r="K69" s="372"/>
      <c r="L69" s="372"/>
      <c r="N69" s="299"/>
    </row>
    <row r="70" spans="1:15">
      <c r="A70" s="299"/>
      <c r="B70" s="299"/>
      <c r="C70" s="299" t="s">
        <v>12</v>
      </c>
      <c r="N70" s="299"/>
    </row>
    <row r="71" spans="1:15">
      <c r="A71" s="299"/>
      <c r="B71" s="299"/>
      <c r="C71" s="299" t="s">
        <v>30</v>
      </c>
      <c r="D71" s="299"/>
      <c r="E71" s="299"/>
      <c r="F71" s="299"/>
      <c r="G71" s="299"/>
      <c r="H71" s="299"/>
      <c r="I71" s="299"/>
      <c r="J71" s="299"/>
      <c r="K71" s="299"/>
      <c r="L71" s="299"/>
      <c r="M71" s="299"/>
      <c r="N71" s="299" t="s">
        <v>31</v>
      </c>
    </row>
    <row r="72" spans="1:15" hidden="1">
      <c r="A72" s="181"/>
      <c r="B72" s="181"/>
      <c r="C72" s="32"/>
      <c r="D72" s="32"/>
      <c r="E72" s="32"/>
      <c r="F72" s="32"/>
      <c r="G72" s="32"/>
      <c r="H72" s="32"/>
      <c r="I72" s="32"/>
      <c r="J72" s="32"/>
      <c r="K72" s="32"/>
      <c r="L72" s="32"/>
      <c r="M72" s="32"/>
      <c r="N72" s="32"/>
    </row>
    <row r="73" spans="1:15" hidden="1">
      <c r="A73" s="299"/>
      <c r="B73" s="299"/>
      <c r="C73" s="299" t="s">
        <v>2168</v>
      </c>
      <c r="D73" s="299"/>
      <c r="E73" s="299"/>
      <c r="F73" s="299"/>
      <c r="G73" s="299"/>
      <c r="H73" s="299"/>
      <c r="I73" s="299"/>
      <c r="J73" s="32"/>
      <c r="K73" s="32"/>
      <c r="L73" s="32"/>
      <c r="M73" s="32"/>
      <c r="N73" s="32"/>
      <c r="O73" s="32"/>
    </row>
    <row r="74" spans="1:15" hidden="1">
      <c r="A74" s="299"/>
      <c r="B74" s="299"/>
      <c r="C74" s="299"/>
      <c r="D74" s="299"/>
      <c r="E74" s="299"/>
      <c r="F74" s="299"/>
      <c r="G74" s="299"/>
      <c r="H74" s="299"/>
      <c r="I74" s="299"/>
      <c r="J74" s="32"/>
      <c r="K74" s="32"/>
      <c r="L74" s="32"/>
      <c r="M74" s="32"/>
      <c r="N74" s="32"/>
      <c r="O74" s="32"/>
    </row>
    <row r="75" spans="1:15" hidden="1">
      <c r="A75" s="299"/>
      <c r="B75" s="299"/>
      <c r="C75" s="299"/>
      <c r="D75" s="299"/>
      <c r="E75" s="299" t="s">
        <v>37</v>
      </c>
      <c r="F75" s="299" t="s">
        <v>103</v>
      </c>
      <c r="G75" s="299" t="s">
        <v>243</v>
      </c>
      <c r="H75" s="299"/>
      <c r="I75" s="299"/>
      <c r="J75" s="32"/>
      <c r="K75" s="32"/>
      <c r="L75" s="32"/>
      <c r="M75" s="32"/>
      <c r="N75" s="32"/>
      <c r="O75" s="32"/>
    </row>
    <row r="76" spans="1:15" hidden="1">
      <c r="A76" s="299"/>
      <c r="B76" s="299"/>
      <c r="C76" s="299" t="s">
        <v>10</v>
      </c>
      <c r="D76" s="299" t="s">
        <v>11</v>
      </c>
      <c r="E76" s="299"/>
      <c r="F76" s="299"/>
      <c r="G76" s="299"/>
      <c r="H76" s="299" t="s">
        <v>12</v>
      </c>
      <c r="I76" s="299" t="s">
        <v>13</v>
      </c>
      <c r="J76" s="32"/>
      <c r="K76" s="32"/>
      <c r="L76" s="32"/>
      <c r="M76" s="32"/>
      <c r="N76" s="32"/>
      <c r="O76" s="32"/>
    </row>
    <row r="77" spans="1:15" hidden="1">
      <c r="A77" s="299"/>
      <c r="B77" s="299"/>
      <c r="C77" s="299" t="s">
        <v>156</v>
      </c>
      <c r="D77" s="54" t="s">
        <v>157</v>
      </c>
      <c r="E77" s="49" t="str">
        <f>StartUp!G10</f>
        <v>01-Apr-2019</v>
      </c>
      <c r="F77" s="49" t="str">
        <f>StartUp!G10</f>
        <v>01-Apr-2019</v>
      </c>
      <c r="G77" s="49" t="str">
        <f>StartUp!G10</f>
        <v>01-Apr-2019</v>
      </c>
      <c r="H77" s="32"/>
      <c r="I77" s="299"/>
      <c r="J77" s="32"/>
      <c r="K77" s="32"/>
      <c r="L77" s="32"/>
      <c r="M77" s="32"/>
      <c r="N77" s="32"/>
      <c r="O77" s="32"/>
    </row>
    <row r="78" spans="1:15" hidden="1">
      <c r="A78" s="299"/>
      <c r="B78" s="299"/>
      <c r="C78" s="299" t="s">
        <v>158</v>
      </c>
      <c r="D78" s="54" t="s">
        <v>159</v>
      </c>
      <c r="E78" s="49">
        <f>StartUp!G9</f>
        <v>0</v>
      </c>
      <c r="F78" s="49">
        <f>StartUp!G9</f>
        <v>0</v>
      </c>
      <c r="G78" s="49">
        <f>StartUp!G9</f>
        <v>0</v>
      </c>
      <c r="H78" s="32"/>
      <c r="I78" s="299"/>
      <c r="J78" s="32"/>
      <c r="K78" s="32"/>
      <c r="L78" s="32"/>
      <c r="M78" s="32"/>
      <c r="N78" s="32"/>
      <c r="O78" s="32"/>
    </row>
    <row r="79" spans="1:15" ht="30" customHeight="1">
      <c r="A79" s="299"/>
      <c r="B79" s="299"/>
      <c r="C79" s="299" t="s">
        <v>11</v>
      </c>
      <c r="D79" s="14" t="s">
        <v>347</v>
      </c>
      <c r="E79" s="26" t="s">
        <v>161</v>
      </c>
      <c r="F79" s="26" t="s">
        <v>162</v>
      </c>
      <c r="G79" s="26" t="s">
        <v>163</v>
      </c>
      <c r="H79" s="32"/>
      <c r="I79" s="299"/>
      <c r="J79" s="32"/>
      <c r="K79" s="32"/>
      <c r="L79" s="32"/>
      <c r="M79" s="32"/>
      <c r="N79" s="32"/>
      <c r="O79" s="32"/>
    </row>
    <row r="80" spans="1:15" ht="15" hidden="1" customHeight="1">
      <c r="A80" s="299"/>
      <c r="B80" s="299"/>
      <c r="C80" s="299" t="s">
        <v>12</v>
      </c>
      <c r="D80" s="32"/>
      <c r="E80" s="32"/>
      <c r="F80" s="32"/>
      <c r="G80" s="32"/>
      <c r="H80" s="32"/>
      <c r="I80" s="299"/>
      <c r="J80" s="32"/>
      <c r="K80" s="32"/>
      <c r="L80" s="32"/>
      <c r="M80" s="32"/>
      <c r="N80" s="32"/>
      <c r="O80" s="32"/>
    </row>
    <row r="81" spans="1:15" ht="15" customHeight="1">
      <c r="A81" s="299" t="s">
        <v>348</v>
      </c>
      <c r="B81" s="299"/>
      <c r="C81" s="299"/>
      <c r="D81" s="73" t="s">
        <v>349</v>
      </c>
      <c r="E81" s="150"/>
      <c r="F81" s="150"/>
      <c r="G81" s="29">
        <f t="array" ref="G81">ROUND(E81+F81,2)</f>
        <v>0</v>
      </c>
      <c r="H81" s="32"/>
      <c r="I81" s="299"/>
      <c r="J81" s="32"/>
      <c r="K81" s="32"/>
      <c r="L81" s="32"/>
      <c r="M81" s="32"/>
      <c r="N81" s="32"/>
      <c r="O81" s="32"/>
    </row>
    <row r="82" spans="1:15" ht="15" customHeight="1">
      <c r="A82" s="299" t="s">
        <v>350</v>
      </c>
      <c r="B82" s="299"/>
      <c r="C82" s="299"/>
      <c r="D82" s="38" t="s">
        <v>351</v>
      </c>
      <c r="E82" s="150"/>
      <c r="F82" s="150"/>
      <c r="G82" s="29">
        <f t="array" ref="G82">ROUND(E82+F82,2)</f>
        <v>0</v>
      </c>
      <c r="H82" s="32"/>
      <c r="I82" s="299"/>
      <c r="J82" s="32"/>
      <c r="K82" s="32"/>
      <c r="L82" s="32"/>
      <c r="M82" s="32"/>
      <c r="N82" s="32"/>
      <c r="O82" s="32"/>
    </row>
    <row r="83" spans="1:15" ht="15" customHeight="1">
      <c r="A83" s="299" t="s">
        <v>352</v>
      </c>
      <c r="B83" s="299"/>
      <c r="C83" s="299"/>
      <c r="D83" s="38" t="s">
        <v>353</v>
      </c>
      <c r="E83" s="29">
        <f t="array" ref="E83">ROUND(E84+E87+E88,2)</f>
        <v>0</v>
      </c>
      <c r="F83" s="29">
        <f t="array" ref="F83">ROUND(F84+F87+F88,2)</f>
        <v>0</v>
      </c>
      <c r="G83" s="29">
        <f t="array" ref="G83">ROUND(G84+G87+G88,2)</f>
        <v>0</v>
      </c>
      <c r="H83" s="32"/>
      <c r="I83" s="299"/>
      <c r="J83" s="32"/>
      <c r="K83" s="32"/>
      <c r="L83" s="32"/>
      <c r="M83" s="32"/>
      <c r="N83" s="32"/>
      <c r="O83" s="32"/>
    </row>
    <row r="84" spans="1:15">
      <c r="A84" s="299" t="s">
        <v>354</v>
      </c>
      <c r="B84" s="299"/>
      <c r="C84" s="299"/>
      <c r="D84" s="38" t="s">
        <v>355</v>
      </c>
      <c r="E84" s="29">
        <f t="array" ref="E84">ROUND(E85+E86,2)</f>
        <v>0</v>
      </c>
      <c r="F84" s="29">
        <f t="array" ref="F84">ROUND(F85+F86,2)</f>
        <v>0</v>
      </c>
      <c r="G84" s="29">
        <f t="array" ref="G84">ROUND(G85+G86,2)</f>
        <v>0</v>
      </c>
      <c r="H84" s="32"/>
      <c r="I84" s="299"/>
      <c r="J84" s="32"/>
      <c r="K84" s="32"/>
      <c r="L84" s="32"/>
      <c r="M84" s="32"/>
      <c r="N84" s="32"/>
      <c r="O84" s="32"/>
    </row>
    <row r="85" spans="1:15">
      <c r="A85" s="299" t="s">
        <v>356</v>
      </c>
      <c r="B85" s="299"/>
      <c r="C85" s="299"/>
      <c r="D85" s="38" t="s">
        <v>357</v>
      </c>
      <c r="E85" s="150"/>
      <c r="F85" s="150"/>
      <c r="G85" s="29">
        <f t="array" ref="G85">ROUND(E85+F85,2)</f>
        <v>0</v>
      </c>
      <c r="H85" s="32"/>
      <c r="I85" s="299"/>
      <c r="J85" s="32"/>
      <c r="K85" s="32"/>
      <c r="L85" s="32"/>
      <c r="M85" s="32"/>
      <c r="N85" s="32"/>
      <c r="O85" s="32"/>
    </row>
    <row r="86" spans="1:15">
      <c r="A86" s="299" t="s">
        <v>358</v>
      </c>
      <c r="B86" s="299"/>
      <c r="C86" s="299"/>
      <c r="D86" s="38" t="s">
        <v>359</v>
      </c>
      <c r="E86" s="150"/>
      <c r="F86" s="150"/>
      <c r="G86" s="29">
        <f t="array" ref="G86">ROUND(E86+F86,2)</f>
        <v>0</v>
      </c>
      <c r="H86" s="32"/>
      <c r="I86" s="299"/>
      <c r="J86" s="32"/>
      <c r="K86" s="32"/>
      <c r="L86" s="32"/>
      <c r="M86" s="32"/>
      <c r="N86" s="32"/>
      <c r="O86" s="32"/>
    </row>
    <row r="87" spans="1:15">
      <c r="A87" s="299" t="s">
        <v>360</v>
      </c>
      <c r="B87" s="299"/>
      <c r="C87" s="299"/>
      <c r="D87" s="38" t="s">
        <v>361</v>
      </c>
      <c r="E87" s="150"/>
      <c r="F87" s="150"/>
      <c r="G87" s="29">
        <f t="array" ref="G87">ROUND(E87+F87,2)</f>
        <v>0</v>
      </c>
      <c r="H87" s="32"/>
      <c r="I87" s="299"/>
      <c r="J87" s="32"/>
      <c r="K87" s="32"/>
      <c r="L87" s="32"/>
      <c r="M87" s="32"/>
      <c r="N87" s="32"/>
      <c r="O87" s="32"/>
    </row>
    <row r="88" spans="1:15">
      <c r="A88" s="299" t="s">
        <v>362</v>
      </c>
      <c r="B88" s="299"/>
      <c r="C88" s="299"/>
      <c r="D88" s="38" t="s">
        <v>363</v>
      </c>
      <c r="E88" s="150"/>
      <c r="F88" s="150"/>
      <c r="G88" s="29">
        <f t="array" ref="G88">ROUND(E88+F88,2)</f>
        <v>0</v>
      </c>
      <c r="H88" s="32"/>
      <c r="I88" s="299"/>
      <c r="J88" s="32"/>
      <c r="K88" s="32"/>
      <c r="L88" s="32"/>
      <c r="M88" s="32"/>
      <c r="N88" s="32"/>
      <c r="O88" s="32"/>
    </row>
    <row r="89" spans="1:15">
      <c r="A89" s="299" t="s">
        <v>364</v>
      </c>
      <c r="B89" s="299"/>
      <c r="C89" s="299"/>
      <c r="D89" s="38" t="s">
        <v>365</v>
      </c>
      <c r="E89" s="29">
        <f t="array" ref="E89">ROUND(E81+E82-E83,2)</f>
        <v>0</v>
      </c>
      <c r="F89" s="29">
        <f t="array" ref="F89">ROUND(F81+F82-F83,2)</f>
        <v>0</v>
      </c>
      <c r="G89" s="29">
        <f t="array" ref="G89">ROUND(G81+G82-G83,2)</f>
        <v>0</v>
      </c>
      <c r="H89" s="32"/>
      <c r="I89" s="299"/>
      <c r="J89" s="32"/>
      <c r="K89" s="32"/>
      <c r="L89" s="32"/>
      <c r="M89" s="32"/>
      <c r="N89" s="32"/>
      <c r="O89" s="32"/>
    </row>
    <row r="90" spans="1:15" ht="15" customHeight="1">
      <c r="A90" s="299" t="s">
        <v>366</v>
      </c>
      <c r="B90" s="299"/>
      <c r="C90" s="299"/>
      <c r="D90" s="74" t="s">
        <v>367</v>
      </c>
      <c r="E90" s="150"/>
      <c r="F90" s="150"/>
      <c r="G90" s="29">
        <f t="array" ref="G90">ROUND(E90+F90,2)</f>
        <v>0</v>
      </c>
      <c r="H90" s="32"/>
      <c r="I90" s="299"/>
      <c r="J90" s="32"/>
      <c r="K90" s="32"/>
      <c r="L90" s="32"/>
      <c r="M90" s="32"/>
      <c r="N90" s="32"/>
      <c r="O90" s="32"/>
    </row>
    <row r="91" spans="1:15">
      <c r="A91" s="299"/>
      <c r="B91" s="299"/>
      <c r="C91" s="299"/>
      <c r="D91" s="374" t="s">
        <v>240</v>
      </c>
      <c r="E91" s="374"/>
      <c r="F91" s="374"/>
      <c r="G91" s="374"/>
      <c r="H91" s="32"/>
      <c r="I91" s="299"/>
      <c r="J91" s="32"/>
      <c r="K91" s="32"/>
      <c r="L91" s="32"/>
      <c r="M91" s="32"/>
      <c r="N91" s="32"/>
      <c r="O91" s="32"/>
    </row>
    <row r="92" spans="1:15" ht="45" customHeight="1">
      <c r="A92" s="299"/>
      <c r="B92" s="299"/>
      <c r="C92" s="299"/>
      <c r="D92" s="376" t="s">
        <v>368</v>
      </c>
      <c r="E92" s="376"/>
      <c r="F92" s="376"/>
      <c r="G92" s="376"/>
      <c r="H92" s="32"/>
      <c r="I92" s="299"/>
      <c r="J92" s="32"/>
      <c r="K92" s="32"/>
      <c r="L92" s="32"/>
      <c r="M92" s="32"/>
      <c r="N92" s="32"/>
      <c r="O92" s="32"/>
    </row>
    <row r="93" spans="1:15" ht="32.25" customHeight="1">
      <c r="A93" s="299"/>
      <c r="B93" s="299"/>
      <c r="C93" s="299"/>
      <c r="D93" s="376" t="s">
        <v>369</v>
      </c>
      <c r="E93" s="376"/>
      <c r="F93" s="376"/>
      <c r="G93" s="376"/>
      <c r="H93" s="32"/>
      <c r="I93" s="299"/>
      <c r="J93" s="32"/>
      <c r="K93" s="32"/>
      <c r="L93" s="32"/>
      <c r="M93" s="32"/>
      <c r="N93" s="32"/>
      <c r="O93" s="32"/>
    </row>
    <row r="94" spans="1:15" hidden="1">
      <c r="A94" s="299"/>
      <c r="B94" s="299"/>
      <c r="C94" s="299" t="s">
        <v>12</v>
      </c>
      <c r="D94" s="32"/>
      <c r="E94" s="32"/>
      <c r="F94" s="32"/>
      <c r="G94" s="32"/>
      <c r="H94" s="32"/>
      <c r="I94" s="299"/>
      <c r="J94" s="32"/>
      <c r="K94" s="32"/>
      <c r="L94" s="32"/>
      <c r="M94" s="32"/>
      <c r="N94" s="32"/>
      <c r="O94" s="32"/>
    </row>
    <row r="95" spans="1:15" ht="15" customHeight="1">
      <c r="A95" s="299"/>
      <c r="B95" s="299"/>
      <c r="C95" s="299" t="s">
        <v>30</v>
      </c>
      <c r="D95" s="299"/>
      <c r="E95" s="299"/>
      <c r="F95" s="299"/>
      <c r="G95" s="299"/>
      <c r="H95" s="299"/>
      <c r="I95" s="299" t="s">
        <v>31</v>
      </c>
      <c r="J95" s="32"/>
      <c r="K95" s="32"/>
      <c r="L95" s="32"/>
      <c r="M95" s="32"/>
      <c r="N95" s="32"/>
      <c r="O95" s="32"/>
    </row>
    <row r="96" spans="1:15" ht="15" customHeight="1">
      <c r="A96" s="181"/>
      <c r="B96" s="181"/>
      <c r="C96" s="32"/>
      <c r="D96" s="32"/>
      <c r="E96" s="32"/>
      <c r="F96" s="32"/>
      <c r="G96" s="32"/>
      <c r="H96" s="32"/>
      <c r="I96" s="32"/>
      <c r="J96" s="32"/>
      <c r="K96" s="32"/>
      <c r="L96" s="32"/>
      <c r="M96" s="32"/>
      <c r="N96" s="32"/>
    </row>
    <row r="97" spans="1:14" ht="15" hidden="1" customHeight="1">
      <c r="A97" s="181"/>
      <c r="B97" s="181"/>
      <c r="C97" s="32"/>
      <c r="D97" s="32"/>
      <c r="E97" s="32"/>
      <c r="F97" s="32"/>
      <c r="G97" s="32"/>
      <c r="H97" s="32"/>
      <c r="I97" s="32"/>
      <c r="J97" s="32"/>
      <c r="K97" s="32"/>
      <c r="L97" s="32"/>
      <c r="M97" s="32"/>
      <c r="N97" s="32"/>
    </row>
    <row r="98" spans="1:14" ht="15" hidden="1" customHeight="1"/>
    <row r="99" spans="1:14" ht="15" hidden="1" customHeight="1">
      <c r="A99" s="299"/>
      <c r="B99" s="299"/>
      <c r="C99" s="299" t="s">
        <v>2169</v>
      </c>
      <c r="D99" s="299"/>
      <c r="E99" s="299"/>
      <c r="F99" s="299"/>
      <c r="G99" s="299"/>
      <c r="H99" s="299"/>
      <c r="I99" s="32"/>
      <c r="J99" s="32"/>
      <c r="K99" s="32"/>
      <c r="L99" s="32"/>
      <c r="M99" s="32"/>
      <c r="N99" s="32"/>
    </row>
    <row r="100" spans="1:14" ht="15" hidden="1" customHeight="1">
      <c r="A100" s="299"/>
      <c r="B100" s="299"/>
      <c r="C100" s="299"/>
      <c r="D100" s="299"/>
      <c r="E100" s="299"/>
      <c r="F100" s="299"/>
      <c r="G100" s="299"/>
      <c r="H100" s="299"/>
      <c r="I100" s="32"/>
      <c r="J100" s="32"/>
      <c r="K100" s="32"/>
      <c r="L100" s="32"/>
      <c r="M100" s="32"/>
      <c r="N100" s="32"/>
    </row>
    <row r="101" spans="1:14" ht="15" hidden="1" customHeight="1">
      <c r="A101" s="299"/>
      <c r="B101" s="299"/>
      <c r="C101" s="299"/>
      <c r="D101" s="299"/>
      <c r="E101" s="299"/>
      <c r="F101" s="299"/>
      <c r="G101" s="299"/>
      <c r="H101" s="299"/>
      <c r="I101" s="32"/>
      <c r="J101" s="32"/>
      <c r="K101" s="32"/>
      <c r="L101" s="32"/>
      <c r="M101" s="32"/>
      <c r="N101" s="32"/>
    </row>
    <row r="102" spans="1:14" hidden="1">
      <c r="A102" s="299"/>
      <c r="B102" s="299"/>
      <c r="C102" s="299" t="s">
        <v>10</v>
      </c>
      <c r="D102" s="299" t="s">
        <v>11</v>
      </c>
      <c r="E102" s="299"/>
      <c r="F102" s="299"/>
      <c r="G102" s="299" t="s">
        <v>12</v>
      </c>
      <c r="H102" s="299" t="s">
        <v>13</v>
      </c>
      <c r="J102" s="32"/>
      <c r="K102" s="32"/>
      <c r="L102" s="32"/>
    </row>
    <row r="103" spans="1:14" ht="33.75" customHeight="1">
      <c r="A103" s="299"/>
      <c r="B103" s="299"/>
      <c r="C103" s="299" t="s">
        <v>11</v>
      </c>
      <c r="D103" s="76" t="s">
        <v>370</v>
      </c>
      <c r="E103" s="377" t="s">
        <v>143</v>
      </c>
      <c r="F103" s="378"/>
      <c r="H103" s="299"/>
      <c r="J103" s="79"/>
      <c r="K103" s="368"/>
      <c r="L103" s="368"/>
    </row>
    <row r="104" spans="1:14">
      <c r="A104" s="299"/>
      <c r="B104" s="299"/>
      <c r="C104" s="299" t="s">
        <v>11</v>
      </c>
      <c r="D104" s="80" t="s">
        <v>371</v>
      </c>
      <c r="E104" s="78" t="s">
        <v>372</v>
      </c>
      <c r="F104" s="26" t="s">
        <v>232</v>
      </c>
      <c r="H104" s="299"/>
      <c r="J104" s="81"/>
      <c r="K104" s="33"/>
    </row>
    <row r="105" spans="1:14" ht="15" hidden="1" customHeight="1">
      <c r="A105" s="299"/>
      <c r="B105" s="299"/>
      <c r="C105" s="299" t="s">
        <v>12</v>
      </c>
      <c r="H105" s="299"/>
      <c r="J105" s="33"/>
      <c r="K105" s="33"/>
    </row>
    <row r="106" spans="1:14">
      <c r="A106" s="299"/>
      <c r="B106" s="299" t="s">
        <v>373</v>
      </c>
      <c r="C106" s="299"/>
      <c r="D106" s="82" t="s">
        <v>374</v>
      </c>
      <c r="E106" s="55"/>
      <c r="F106" s="150"/>
      <c r="H106" s="299"/>
      <c r="J106" s="35"/>
      <c r="K106" s="33"/>
    </row>
    <row r="107" spans="1:14">
      <c r="A107" s="299"/>
      <c r="B107" s="299" t="s">
        <v>373</v>
      </c>
      <c r="C107" s="299"/>
      <c r="D107" s="82" t="s">
        <v>375</v>
      </c>
      <c r="E107" s="55"/>
      <c r="F107" s="150"/>
      <c r="H107" s="299"/>
      <c r="J107" s="35"/>
      <c r="K107" s="33"/>
    </row>
    <row r="108" spans="1:14" ht="15" customHeight="1">
      <c r="A108" s="299"/>
      <c r="B108" s="299" t="s">
        <v>373</v>
      </c>
      <c r="C108" s="299"/>
      <c r="D108" s="82" t="s">
        <v>376</v>
      </c>
      <c r="E108" s="55"/>
      <c r="F108" s="150"/>
      <c r="H108" s="299"/>
      <c r="J108" s="35"/>
      <c r="K108" s="33"/>
    </row>
    <row r="109" spans="1:14" ht="15" customHeight="1">
      <c r="A109" s="299"/>
      <c r="B109" s="299" t="s">
        <v>373</v>
      </c>
      <c r="C109" s="299"/>
      <c r="D109" s="82" t="s">
        <v>377</v>
      </c>
      <c r="E109" s="55"/>
      <c r="F109" s="150"/>
      <c r="H109" s="299"/>
      <c r="J109" s="35"/>
      <c r="K109" s="33"/>
    </row>
    <row r="110" spans="1:14">
      <c r="A110" s="299"/>
      <c r="B110" s="299"/>
      <c r="C110" s="299"/>
      <c r="D110" s="369" t="s">
        <v>378</v>
      </c>
      <c r="E110" s="370"/>
      <c r="F110" s="371"/>
      <c r="H110" s="299"/>
      <c r="J110" s="35"/>
      <c r="K110" s="33"/>
    </row>
    <row r="111" spans="1:14">
      <c r="A111" s="299"/>
      <c r="B111" s="299" t="s">
        <v>379</v>
      </c>
      <c r="C111" s="299"/>
      <c r="D111" s="82" t="s">
        <v>380</v>
      </c>
      <c r="E111" s="56">
        <f t="array" ref="E111">ROUND(fn_K81_31_22102012+fn_K83_47_22102012,2)</f>
        <v>0</v>
      </c>
      <c r="F111" s="29">
        <f t="array" ref="F111">ROUND(fn_F106_86_28102013+fn_F108_88_28102013,2)</f>
        <v>0</v>
      </c>
      <c r="H111" s="299"/>
      <c r="J111" s="83"/>
      <c r="K111" s="33"/>
    </row>
    <row r="112" spans="1:14">
      <c r="A112" s="299"/>
      <c r="B112" s="299" t="s">
        <v>379</v>
      </c>
      <c r="C112" s="299"/>
      <c r="D112" s="82" t="s">
        <v>381</v>
      </c>
      <c r="E112" s="55"/>
      <c r="F112" s="150"/>
      <c r="H112" s="299"/>
      <c r="J112" s="35"/>
      <c r="K112" s="33"/>
    </row>
    <row r="113" spans="1:11" ht="15" customHeight="1">
      <c r="A113" s="299"/>
      <c r="B113" s="299" t="s">
        <v>379</v>
      </c>
      <c r="C113" s="299"/>
      <c r="D113" s="82" t="s">
        <v>382</v>
      </c>
      <c r="E113" s="70"/>
      <c r="F113" s="150"/>
      <c r="H113" s="299"/>
      <c r="J113" s="35"/>
      <c r="K113" s="33"/>
    </row>
    <row r="114" spans="1:11">
      <c r="A114" s="299"/>
      <c r="B114" s="299" t="s">
        <v>379</v>
      </c>
      <c r="C114" s="299"/>
      <c r="D114" s="82" t="s">
        <v>383</v>
      </c>
      <c r="E114" s="55"/>
      <c r="F114" s="150"/>
      <c r="H114" s="299"/>
      <c r="J114" s="35"/>
      <c r="K114" s="33"/>
    </row>
    <row r="115" spans="1:11" ht="15" customHeight="1">
      <c r="A115" s="299"/>
      <c r="B115" s="299" t="s">
        <v>379</v>
      </c>
      <c r="C115" s="299"/>
      <c r="D115" s="82" t="s">
        <v>384</v>
      </c>
      <c r="E115" s="70"/>
      <c r="F115" s="150"/>
      <c r="H115" s="299"/>
      <c r="J115" s="35"/>
      <c r="K115" s="33"/>
    </row>
    <row r="116" spans="1:11" ht="15" customHeight="1">
      <c r="A116" s="299"/>
      <c r="B116" s="299"/>
      <c r="C116" s="299"/>
      <c r="D116" s="369" t="s">
        <v>385</v>
      </c>
      <c r="E116" s="370"/>
      <c r="F116" s="371"/>
      <c r="H116" s="299"/>
      <c r="J116" s="35"/>
      <c r="K116" s="33"/>
    </row>
    <row r="117" spans="1:11" ht="15" customHeight="1">
      <c r="A117" s="299"/>
      <c r="B117" s="299" t="s">
        <v>386</v>
      </c>
      <c r="C117" s="299"/>
      <c r="D117" s="82" t="s">
        <v>387</v>
      </c>
      <c r="E117" s="55"/>
      <c r="F117" s="150"/>
      <c r="H117" s="299"/>
      <c r="J117" s="35"/>
      <c r="K117" s="33"/>
    </row>
    <row r="118" spans="1:11" ht="15" customHeight="1">
      <c r="A118" s="299"/>
      <c r="B118" s="299" t="s">
        <v>386</v>
      </c>
      <c r="C118" s="299"/>
      <c r="D118" s="82" t="s">
        <v>388</v>
      </c>
      <c r="E118" s="55"/>
      <c r="F118" s="150"/>
      <c r="H118" s="299"/>
      <c r="J118" s="35"/>
      <c r="K118" s="33"/>
    </row>
    <row r="119" spans="1:11" ht="15" customHeight="1">
      <c r="A119" s="299"/>
      <c r="B119" s="299" t="s">
        <v>386</v>
      </c>
      <c r="C119" s="299"/>
      <c r="D119" s="82" t="s">
        <v>389</v>
      </c>
      <c r="E119" s="56">
        <f t="array" ref="E119">ROUND(fn_K86_59_22102012+fn_E112_92_28102013,2)</f>
        <v>0</v>
      </c>
      <c r="F119" s="29">
        <f t="array" ref="F119">ROUND(fn_F111_91_28102013+fn_F112_94_28102013,2)</f>
        <v>0</v>
      </c>
      <c r="H119" s="299"/>
      <c r="J119" s="35"/>
      <c r="K119" s="33"/>
    </row>
    <row r="120" spans="1:11" ht="15" customHeight="1">
      <c r="A120" s="299"/>
      <c r="B120" s="299" t="s">
        <v>386</v>
      </c>
      <c r="C120" s="299"/>
      <c r="D120" s="82" t="s">
        <v>390</v>
      </c>
      <c r="E120" s="55"/>
      <c r="F120" s="150"/>
      <c r="H120" s="299"/>
      <c r="J120" s="35"/>
      <c r="K120" s="33"/>
    </row>
    <row r="121" spans="1:11" ht="15" customHeight="1">
      <c r="A121" s="299"/>
      <c r="B121" s="299" t="s">
        <v>386</v>
      </c>
      <c r="C121" s="299"/>
      <c r="D121" s="82" t="s">
        <v>391</v>
      </c>
      <c r="E121" s="55"/>
      <c r="F121" s="150"/>
      <c r="H121" s="299"/>
      <c r="J121" s="35"/>
      <c r="K121" s="33"/>
    </row>
    <row r="122" spans="1:11">
      <c r="A122" s="299"/>
      <c r="B122" s="299" t="s">
        <v>386</v>
      </c>
      <c r="C122" s="299"/>
      <c r="D122" s="82" t="s">
        <v>392</v>
      </c>
      <c r="E122" s="56">
        <f t="array" ref="E122">ROUND(fn_E114_97_28102013+fn_E115_95_28102013,2)</f>
        <v>0</v>
      </c>
      <c r="F122" s="29">
        <f t="array" ref="F122">ROUND(fn_F114_103_28102013+fn_F115_96_28102013,2)</f>
        <v>0</v>
      </c>
      <c r="H122" s="299"/>
      <c r="J122" s="83"/>
      <c r="K122" s="33"/>
    </row>
    <row r="123" spans="1:11" ht="15" customHeight="1">
      <c r="A123" s="299"/>
      <c r="B123" s="299" t="s">
        <v>386</v>
      </c>
      <c r="C123" s="299"/>
      <c r="D123" s="82" t="s">
        <v>393</v>
      </c>
      <c r="E123" s="55"/>
      <c r="F123" s="150"/>
      <c r="H123" s="299"/>
      <c r="J123" s="35"/>
      <c r="K123" s="33"/>
    </row>
    <row r="124" spans="1:11" ht="15" customHeight="1">
      <c r="A124" s="299"/>
      <c r="B124" s="299" t="s">
        <v>386</v>
      </c>
      <c r="C124" s="299"/>
      <c r="D124" s="82" t="s">
        <v>394</v>
      </c>
      <c r="E124" s="55"/>
      <c r="F124" s="150"/>
      <c r="H124" s="299"/>
      <c r="J124" s="35"/>
      <c r="K124" s="33"/>
    </row>
    <row r="125" spans="1:11" ht="15" customHeight="1">
      <c r="A125" s="299"/>
      <c r="B125" s="299" t="s">
        <v>386</v>
      </c>
      <c r="C125" s="299"/>
      <c r="D125" s="82" t="s">
        <v>395</v>
      </c>
      <c r="E125" s="56">
        <f t="array" ref="E125">ROUND(fn_K92_71_23102012+fn_K93_63_22102012,2)</f>
        <v>0</v>
      </c>
      <c r="F125" s="29">
        <f t="array" ref="F125">ROUND(fn_F117_100_28102013+fn_F118_101_28102013,2)</f>
        <v>0</v>
      </c>
      <c r="H125" s="299"/>
      <c r="J125" s="35"/>
      <c r="K125" s="33"/>
    </row>
    <row r="126" spans="1:11" ht="15" customHeight="1">
      <c r="A126" s="299"/>
      <c r="B126" s="299"/>
      <c r="C126" s="299"/>
      <c r="D126" s="379" t="s">
        <v>240</v>
      </c>
      <c r="E126" s="380"/>
      <c r="F126" s="381"/>
      <c r="H126" s="299"/>
      <c r="J126" s="35"/>
      <c r="K126" s="33"/>
    </row>
    <row r="127" spans="1:11" ht="34.5" customHeight="1">
      <c r="A127" s="299"/>
      <c r="B127" s="299"/>
      <c r="C127" s="299"/>
      <c r="D127" s="372" t="s">
        <v>396</v>
      </c>
      <c r="E127" s="372"/>
      <c r="F127" s="372"/>
      <c r="H127" s="299"/>
      <c r="J127" s="35"/>
      <c r="K127" s="33"/>
    </row>
    <row r="128" spans="1:11" ht="34.5" customHeight="1">
      <c r="A128" s="299"/>
      <c r="B128" s="299"/>
      <c r="C128" s="299"/>
      <c r="D128" s="372" t="s">
        <v>397</v>
      </c>
      <c r="E128" s="372"/>
      <c r="F128" s="372"/>
      <c r="H128" s="299"/>
      <c r="J128" s="35"/>
      <c r="K128" s="33"/>
    </row>
    <row r="129" spans="1:12" ht="50.25" customHeight="1">
      <c r="A129" s="299"/>
      <c r="B129" s="299"/>
      <c r="C129" s="299"/>
      <c r="D129" s="375" t="s">
        <v>398</v>
      </c>
      <c r="E129" s="375"/>
      <c r="F129" s="375"/>
      <c r="H129" s="299"/>
      <c r="J129" s="35"/>
      <c r="K129" s="33"/>
    </row>
    <row r="130" spans="1:12" hidden="1">
      <c r="A130" s="299"/>
      <c r="B130" s="299"/>
      <c r="C130" s="299" t="s">
        <v>12</v>
      </c>
      <c r="H130" s="299"/>
      <c r="J130" s="84"/>
      <c r="K130" s="33"/>
    </row>
    <row r="131" spans="1:12">
      <c r="A131" s="299"/>
      <c r="B131" s="299"/>
      <c r="C131" s="299" t="s">
        <v>30</v>
      </c>
      <c r="D131" s="299"/>
      <c r="E131" s="299"/>
      <c r="F131" s="299"/>
      <c r="G131" s="299"/>
      <c r="H131" s="299" t="s">
        <v>31</v>
      </c>
      <c r="J131" s="85"/>
      <c r="K131" s="32"/>
      <c r="L131" s="32"/>
    </row>
    <row r="132" spans="1:12">
      <c r="J132" s="5"/>
    </row>
    <row r="133" spans="1:12">
      <c r="J133" s="5"/>
    </row>
    <row r="134" spans="1:12">
      <c r="J134" s="5"/>
    </row>
    <row r="135" spans="1:12">
      <c r="J135" s="5"/>
    </row>
    <row r="136" spans="1:12">
      <c r="J136" s="5"/>
    </row>
    <row r="137" spans="1:12">
      <c r="J137" s="5"/>
    </row>
    <row r="138" spans="1:12">
      <c r="J138" s="5"/>
    </row>
    <row r="139" spans="1:12">
      <c r="J139" s="5"/>
    </row>
    <row r="140" spans="1:12">
      <c r="J140" s="5"/>
    </row>
    <row r="141" spans="1:12">
      <c r="J141" s="5"/>
    </row>
    <row r="142" spans="1:12">
      <c r="J142" s="5"/>
    </row>
    <row r="143" spans="1:12">
      <c r="J143" s="5"/>
    </row>
    <row r="144" spans="1:12">
      <c r="J144" s="5"/>
    </row>
    <row r="145" spans="10:10">
      <c r="J145" s="5"/>
    </row>
    <row r="146" spans="10:10">
      <c r="J146" s="5"/>
    </row>
    <row r="147" spans="10:10">
      <c r="J147" s="5"/>
    </row>
    <row r="148" spans="10:10">
      <c r="J148" s="5"/>
    </row>
    <row r="149" spans="10:10">
      <c r="J149" s="5"/>
    </row>
    <row r="150" spans="10:10">
      <c r="J150" s="5"/>
    </row>
    <row r="151" spans="10:10">
      <c r="J151" s="5"/>
    </row>
    <row r="152" spans="10:10">
      <c r="J152" s="5"/>
    </row>
    <row r="153" spans="10:10">
      <c r="J153" s="5"/>
    </row>
    <row r="154" spans="10:10">
      <c r="J154" s="5"/>
    </row>
    <row r="155" spans="10:10">
      <c r="J155" s="5"/>
    </row>
    <row r="156" spans="10:10">
      <c r="J156" s="5"/>
    </row>
    <row r="157" spans="10:10">
      <c r="J157" s="5"/>
    </row>
    <row r="158" spans="10:10">
      <c r="J158" s="5"/>
    </row>
    <row r="159" spans="10:10">
      <c r="J159" s="5"/>
    </row>
    <row r="160" spans="10:10">
      <c r="J160" s="5"/>
    </row>
    <row r="161" spans="10:10">
      <c r="J161" s="5"/>
    </row>
    <row r="162" spans="10:10">
      <c r="J162" s="5"/>
    </row>
    <row r="163" spans="10:10">
      <c r="J163" s="5"/>
    </row>
    <row r="164" spans="10:10">
      <c r="J164" s="5"/>
    </row>
    <row r="165" spans="10:10">
      <c r="J165" s="5"/>
    </row>
    <row r="166" spans="10:10">
      <c r="J166" s="5"/>
    </row>
    <row r="167" spans="10:10">
      <c r="J167" s="5"/>
    </row>
    <row r="168" spans="10:10">
      <c r="J168" s="5"/>
    </row>
    <row r="169" spans="10:10">
      <c r="J169" s="5"/>
    </row>
    <row r="170" spans="10:10">
      <c r="J170" s="5"/>
    </row>
    <row r="171" spans="10:10">
      <c r="J171" s="5"/>
    </row>
    <row r="172" spans="10:10">
      <c r="J172" s="5"/>
    </row>
    <row r="173" spans="10:10">
      <c r="J173" s="5"/>
    </row>
    <row r="174" spans="10:10">
      <c r="J174" s="5"/>
    </row>
    <row r="175" spans="10:10">
      <c r="J175" s="5"/>
    </row>
    <row r="176" spans="10:10">
      <c r="J176" s="5"/>
    </row>
    <row r="177" spans="10:10">
      <c r="J177" s="5"/>
    </row>
    <row r="178" spans="10:10">
      <c r="J178" s="5"/>
    </row>
    <row r="179" spans="10:10">
      <c r="J179" s="5"/>
    </row>
    <row r="180" spans="10:10">
      <c r="J180" s="5"/>
    </row>
    <row r="181" spans="10:10">
      <c r="J181" s="5"/>
    </row>
    <row r="182" spans="10:10">
      <c r="J182" s="5"/>
    </row>
    <row r="183" spans="10:10">
      <c r="J183" s="5"/>
    </row>
    <row r="184" spans="10:10">
      <c r="J184" s="5"/>
    </row>
    <row r="185" spans="10:10">
      <c r="J185" s="5"/>
    </row>
    <row r="186" spans="10:10">
      <c r="J186" s="5"/>
    </row>
    <row r="187" spans="10:10">
      <c r="J187" s="5"/>
    </row>
    <row r="188" spans="10:10">
      <c r="J188" s="5"/>
    </row>
    <row r="189" spans="10:10">
      <c r="J189" s="5"/>
    </row>
    <row r="190" spans="10:10">
      <c r="J190" s="5"/>
    </row>
    <row r="191" spans="10:10">
      <c r="J191" s="5"/>
    </row>
    <row r="192" spans="10:10">
      <c r="J192" s="5"/>
    </row>
    <row r="193" spans="10:10">
      <c r="J193" s="5"/>
    </row>
    <row r="194" spans="10:10">
      <c r="J194" s="5"/>
    </row>
    <row r="195" spans="10:10">
      <c r="J195" s="5"/>
    </row>
    <row r="196" spans="10:10">
      <c r="J196" s="5"/>
    </row>
    <row r="197" spans="10:10">
      <c r="J197" s="5"/>
    </row>
    <row r="198" spans="10:10">
      <c r="J198" s="5"/>
    </row>
    <row r="199" spans="10:10">
      <c r="J199" s="5"/>
    </row>
    <row r="200" spans="10:10">
      <c r="J200" s="5"/>
    </row>
    <row r="201" spans="10:10">
      <c r="J201" s="5"/>
    </row>
    <row r="202" spans="10:10">
      <c r="J202" s="5"/>
    </row>
    <row r="203" spans="10:10">
      <c r="J203" s="5"/>
    </row>
    <row r="204" spans="10:10">
      <c r="J204" s="5"/>
    </row>
    <row r="205" spans="10:10">
      <c r="J205" s="5"/>
    </row>
    <row r="206" spans="10:10">
      <c r="J206" s="5"/>
    </row>
    <row r="207" spans="10:10">
      <c r="J207" s="5"/>
    </row>
    <row r="208" spans="10:10">
      <c r="J208" s="5"/>
    </row>
    <row r="209" spans="10:10">
      <c r="J209" s="5"/>
    </row>
    <row r="210" spans="10:10">
      <c r="J210" s="5"/>
    </row>
    <row r="211" spans="10:10">
      <c r="J211" s="5"/>
    </row>
    <row r="212" spans="10:10">
      <c r="J212" s="5"/>
    </row>
    <row r="213" spans="10:10">
      <c r="J213" s="5"/>
    </row>
    <row r="214" spans="10:10">
      <c r="J214" s="5"/>
    </row>
    <row r="215" spans="10:10">
      <c r="J215" s="5"/>
    </row>
    <row r="216" spans="10:10">
      <c r="J216" s="5"/>
    </row>
    <row r="217" spans="10:10">
      <c r="J217" s="5"/>
    </row>
    <row r="218" spans="10:10">
      <c r="J218" s="5"/>
    </row>
    <row r="219" spans="10:10">
      <c r="J219" s="5"/>
    </row>
    <row r="220" spans="10:10">
      <c r="J220" s="5"/>
    </row>
    <row r="221" spans="10:10">
      <c r="J221" s="5"/>
    </row>
    <row r="222" spans="10:10">
      <c r="J222" s="5"/>
    </row>
    <row r="223" spans="10:10">
      <c r="J223" s="5"/>
    </row>
    <row r="224" spans="10:10">
      <c r="J224" s="5"/>
    </row>
    <row r="225" spans="10:10">
      <c r="J225" s="5"/>
    </row>
    <row r="226" spans="10:10">
      <c r="J226" s="5"/>
    </row>
    <row r="227" spans="10:10">
      <c r="J227" s="5"/>
    </row>
    <row r="228" spans="10:10">
      <c r="J228" s="5"/>
    </row>
    <row r="229" spans="10:10">
      <c r="J229" s="5"/>
    </row>
    <row r="230" spans="10:10">
      <c r="J230" s="5"/>
    </row>
    <row r="231" spans="10:10">
      <c r="J231" s="5"/>
    </row>
    <row r="232" spans="10:10">
      <c r="J232" s="5"/>
    </row>
    <row r="233" spans="10:10">
      <c r="J233" s="5"/>
    </row>
    <row r="234" spans="10:10">
      <c r="J234" s="5"/>
    </row>
    <row r="235" spans="10:10">
      <c r="J235" s="5"/>
    </row>
    <row r="236" spans="10:10">
      <c r="J236" s="5"/>
    </row>
    <row r="237" spans="10:10">
      <c r="J237" s="5"/>
    </row>
    <row r="238" spans="10:10">
      <c r="J238" s="5"/>
    </row>
    <row r="239" spans="10:10">
      <c r="J239" s="5"/>
    </row>
    <row r="240" spans="10:10">
      <c r="J240" s="5"/>
    </row>
    <row r="241" spans="10:10">
      <c r="J241" s="5"/>
    </row>
    <row r="242" spans="10:10">
      <c r="J242" s="5"/>
    </row>
    <row r="243" spans="10:10">
      <c r="J243" s="5"/>
    </row>
    <row r="244" spans="10:10">
      <c r="J244" s="5"/>
    </row>
    <row r="245" spans="10:10">
      <c r="J245" s="5"/>
    </row>
    <row r="246" spans="10:10">
      <c r="J246" s="5"/>
    </row>
    <row r="247" spans="10:10">
      <c r="J247" s="5"/>
    </row>
    <row r="248" spans="10:10">
      <c r="J248" s="5"/>
    </row>
    <row r="249" spans="10:10">
      <c r="J249" s="5"/>
    </row>
    <row r="250" spans="10:10">
      <c r="J250" s="5"/>
    </row>
    <row r="251" spans="10:10">
      <c r="J251" s="5"/>
    </row>
    <row r="252" spans="10:10">
      <c r="J252" s="5"/>
    </row>
    <row r="253" spans="10:10">
      <c r="J253" s="5"/>
    </row>
    <row r="254" spans="10:10">
      <c r="J254" s="5"/>
    </row>
    <row r="255" spans="10:10">
      <c r="J255" s="5"/>
    </row>
    <row r="256" spans="10:10">
      <c r="J256" s="5"/>
    </row>
    <row r="257" spans="10:10">
      <c r="J257" s="5"/>
    </row>
    <row r="258" spans="10:10">
      <c r="J258" s="5"/>
    </row>
    <row r="259" spans="10:10">
      <c r="J259" s="5"/>
    </row>
    <row r="260" spans="10:10">
      <c r="J260" s="5"/>
    </row>
    <row r="261" spans="10:10">
      <c r="J261" s="5"/>
    </row>
    <row r="262" spans="10:10">
      <c r="J262" s="5"/>
    </row>
    <row r="263" spans="10:10">
      <c r="J263" s="5"/>
    </row>
    <row r="264" spans="10:10">
      <c r="J264" s="5"/>
    </row>
    <row r="265" spans="10:10">
      <c r="J265" s="5"/>
    </row>
    <row r="266" spans="10:10">
      <c r="J266" s="5"/>
    </row>
    <row r="267" spans="10:10">
      <c r="J267" s="5"/>
    </row>
    <row r="268" spans="10:10">
      <c r="J268" s="5"/>
    </row>
    <row r="269" spans="10:10">
      <c r="J269" s="5"/>
    </row>
    <row r="270" spans="10:10">
      <c r="J270" s="5"/>
    </row>
    <row r="271" spans="10:10">
      <c r="J271" s="5"/>
    </row>
    <row r="272" spans="10:10">
      <c r="J272" s="5"/>
    </row>
    <row r="273" spans="10:10">
      <c r="J273" s="5"/>
    </row>
    <row r="274" spans="10:10">
      <c r="J274" s="5"/>
    </row>
    <row r="275" spans="10:10">
      <c r="J275" s="5"/>
    </row>
    <row r="276" spans="10:10">
      <c r="J276" s="5"/>
    </row>
    <row r="277" spans="10:10">
      <c r="J277" s="5"/>
    </row>
    <row r="278" spans="10:10">
      <c r="J278" s="5"/>
    </row>
    <row r="279" spans="10:10">
      <c r="J279" s="5"/>
    </row>
    <row r="280" spans="10:10">
      <c r="J280" s="5"/>
    </row>
    <row r="281" spans="10:10">
      <c r="J281" s="5"/>
    </row>
    <row r="282" spans="10:10">
      <c r="J282" s="5"/>
    </row>
    <row r="283" spans="10:10">
      <c r="J283" s="5"/>
    </row>
    <row r="284" spans="10:10">
      <c r="J284" s="5"/>
    </row>
    <row r="285" spans="10:10">
      <c r="J285" s="5"/>
    </row>
    <row r="286" spans="10:10">
      <c r="J286" s="5"/>
    </row>
    <row r="287" spans="10:10">
      <c r="J287" s="5"/>
    </row>
    <row r="288" spans="10:10">
      <c r="J288" s="5"/>
    </row>
    <row r="289" spans="10:10">
      <c r="J289" s="5"/>
    </row>
    <row r="290" spans="10:10">
      <c r="J290" s="5"/>
    </row>
    <row r="291" spans="10:10">
      <c r="J291" s="5"/>
    </row>
    <row r="292" spans="10:10">
      <c r="J292" s="5"/>
    </row>
    <row r="293" spans="10:10">
      <c r="J293" s="5"/>
    </row>
    <row r="294" spans="10:10">
      <c r="J294" s="5"/>
    </row>
    <row r="295" spans="10:10">
      <c r="J295" s="5"/>
    </row>
    <row r="296" spans="10:10">
      <c r="J296" s="5"/>
    </row>
    <row r="297" spans="10:10">
      <c r="J297" s="5"/>
    </row>
    <row r="298" spans="10:10">
      <c r="J298" s="5"/>
    </row>
    <row r="299" spans="10:10">
      <c r="J299" s="5"/>
    </row>
    <row r="300" spans="10:10">
      <c r="J300" s="5"/>
    </row>
    <row r="301" spans="10:10">
      <c r="J301" s="5"/>
    </row>
    <row r="302" spans="10:10">
      <c r="J302" s="5"/>
    </row>
    <row r="303" spans="10:10">
      <c r="J303" s="5"/>
    </row>
    <row r="304" spans="10:10">
      <c r="J304" s="5"/>
    </row>
    <row r="305" spans="10:10">
      <c r="J305" s="5"/>
    </row>
    <row r="306" spans="10:10">
      <c r="J306" s="5"/>
    </row>
    <row r="307" spans="10:10">
      <c r="J307" s="5"/>
    </row>
    <row r="308" spans="10:10">
      <c r="J308" s="5"/>
    </row>
    <row r="309" spans="10:10">
      <c r="J309" s="5"/>
    </row>
    <row r="310" spans="10:10">
      <c r="J310" s="5"/>
    </row>
    <row r="311" spans="10:10">
      <c r="J311" s="5"/>
    </row>
    <row r="312" spans="10:10">
      <c r="J312" s="5"/>
    </row>
    <row r="313" spans="10:10">
      <c r="J313" s="5"/>
    </row>
    <row r="314" spans="10:10">
      <c r="J314" s="5"/>
    </row>
    <row r="315" spans="10:10">
      <c r="J315" s="5"/>
    </row>
    <row r="316" spans="10:10">
      <c r="J316" s="5"/>
    </row>
    <row r="317" spans="10:10">
      <c r="J317" s="5"/>
    </row>
    <row r="318" spans="10:10">
      <c r="J318" s="5"/>
    </row>
    <row r="319" spans="10:10">
      <c r="J319" s="5"/>
    </row>
    <row r="320" spans="10:10">
      <c r="J320" s="5"/>
    </row>
    <row r="321" spans="10:10">
      <c r="J321" s="5"/>
    </row>
    <row r="322" spans="10:10">
      <c r="J322" s="5"/>
    </row>
    <row r="323" spans="10:10">
      <c r="J323" s="5"/>
    </row>
    <row r="324" spans="10:10">
      <c r="J324" s="5"/>
    </row>
    <row r="325" spans="10:10">
      <c r="J325" s="5"/>
    </row>
    <row r="326" spans="10:10">
      <c r="J326" s="5"/>
    </row>
    <row r="327" spans="10:10">
      <c r="J327" s="5"/>
    </row>
    <row r="328" spans="10:10">
      <c r="J328" s="5"/>
    </row>
    <row r="329" spans="10:10">
      <c r="J329" s="5"/>
    </row>
    <row r="330" spans="10:10">
      <c r="J330" s="5"/>
    </row>
    <row r="331" spans="10:10">
      <c r="J331" s="5"/>
    </row>
    <row r="332" spans="10:10">
      <c r="J332" s="5"/>
    </row>
    <row r="333" spans="10:10">
      <c r="J333" s="5"/>
    </row>
    <row r="334" spans="10:10">
      <c r="J334" s="5"/>
    </row>
    <row r="335" spans="10:10">
      <c r="J335" s="5"/>
    </row>
    <row r="336" spans="10:10">
      <c r="J336" s="5"/>
    </row>
    <row r="337" spans="10:10">
      <c r="J337" s="5"/>
    </row>
    <row r="338" spans="10:10">
      <c r="J338" s="5"/>
    </row>
    <row r="339" spans="10:10">
      <c r="J339" s="5"/>
    </row>
    <row r="340" spans="10:10">
      <c r="J340" s="5"/>
    </row>
    <row r="341" spans="10:10">
      <c r="J341" s="5"/>
    </row>
    <row r="342" spans="10:10">
      <c r="J342" s="5"/>
    </row>
    <row r="343" spans="10:10">
      <c r="J343" s="5"/>
    </row>
    <row r="344" spans="10:10">
      <c r="J344" s="5"/>
    </row>
    <row r="345" spans="10:10">
      <c r="J345" s="5"/>
    </row>
    <row r="346" spans="10:10">
      <c r="J346" s="5"/>
    </row>
    <row r="347" spans="10:10">
      <c r="J347" s="5"/>
    </row>
    <row r="348" spans="10:10">
      <c r="J348" s="5"/>
    </row>
    <row r="349" spans="10:10">
      <c r="J349" s="5"/>
    </row>
    <row r="350" spans="10:10">
      <c r="J350" s="5"/>
    </row>
    <row r="351" spans="10:10">
      <c r="J351" s="5"/>
    </row>
    <row r="352" spans="10:10">
      <c r="J352" s="5"/>
    </row>
    <row r="353" spans="10:10">
      <c r="J353" s="5"/>
    </row>
    <row r="354" spans="10:10">
      <c r="J354" s="5"/>
    </row>
    <row r="355" spans="10:10">
      <c r="J355" s="5"/>
    </row>
    <row r="356" spans="10:10">
      <c r="J356" s="5"/>
    </row>
    <row r="357" spans="10:10">
      <c r="J357" s="5"/>
    </row>
    <row r="358" spans="10:10">
      <c r="J358" s="5"/>
    </row>
    <row r="359" spans="10:10">
      <c r="J359" s="5"/>
    </row>
    <row r="360" spans="10:10">
      <c r="J360" s="5"/>
    </row>
    <row r="361" spans="10:10">
      <c r="J361" s="5"/>
    </row>
    <row r="362" spans="10:10">
      <c r="J362" s="5"/>
    </row>
    <row r="363" spans="10:10">
      <c r="J363" s="5"/>
    </row>
    <row r="364" spans="10:10">
      <c r="J364" s="5"/>
    </row>
    <row r="365" spans="10:10">
      <c r="J365" s="5"/>
    </row>
    <row r="366" spans="10:10">
      <c r="J366" s="5"/>
    </row>
    <row r="367" spans="10:10">
      <c r="J367" s="5"/>
    </row>
    <row r="368" spans="10:10">
      <c r="J368" s="5"/>
    </row>
    <row r="369" spans="10:10">
      <c r="J369" s="5"/>
    </row>
    <row r="370" spans="10:10">
      <c r="J370" s="5"/>
    </row>
    <row r="371" spans="10:10">
      <c r="J371" s="5"/>
    </row>
    <row r="372" spans="10:10">
      <c r="J372" s="5"/>
    </row>
    <row r="373" spans="10:10">
      <c r="J373" s="5"/>
    </row>
    <row r="374" spans="10:10">
      <c r="J374" s="5"/>
    </row>
    <row r="375" spans="10:10">
      <c r="J375" s="5"/>
    </row>
    <row r="376" spans="10:10">
      <c r="J376" s="5"/>
    </row>
    <row r="377" spans="10:10">
      <c r="J377" s="5"/>
    </row>
    <row r="378" spans="10:10">
      <c r="J378" s="5"/>
    </row>
    <row r="379" spans="10:10">
      <c r="J379" s="5"/>
    </row>
    <row r="380" spans="10:10">
      <c r="J380" s="5"/>
    </row>
    <row r="381" spans="10:10">
      <c r="J381" s="5"/>
    </row>
    <row r="382" spans="10:10">
      <c r="J382" s="5"/>
    </row>
    <row r="383" spans="10:10">
      <c r="J383" s="5"/>
    </row>
    <row r="384" spans="10:10">
      <c r="J384" s="5"/>
    </row>
    <row r="385" spans="10:10">
      <c r="J385" s="5"/>
    </row>
    <row r="386" spans="10:10">
      <c r="J386" s="5"/>
    </row>
    <row r="387" spans="10:10">
      <c r="J387" s="5"/>
    </row>
    <row r="388" spans="10:10">
      <c r="J388" s="5"/>
    </row>
    <row r="389" spans="10:10">
      <c r="J389" s="5"/>
    </row>
    <row r="390" spans="10:10">
      <c r="J390" s="5"/>
    </row>
    <row r="391" spans="10:10">
      <c r="J391" s="5"/>
    </row>
    <row r="392" spans="10:10">
      <c r="J392" s="5"/>
    </row>
    <row r="393" spans="10:10">
      <c r="J393" s="5"/>
    </row>
    <row r="394" spans="10:10">
      <c r="J394" s="5"/>
    </row>
    <row r="395" spans="10:10">
      <c r="J395" s="5"/>
    </row>
    <row r="396" spans="10:10">
      <c r="J396" s="5"/>
    </row>
    <row r="397" spans="10:10">
      <c r="J397" s="5"/>
    </row>
    <row r="398" spans="10:10">
      <c r="J398" s="5"/>
    </row>
    <row r="399" spans="10:10">
      <c r="J399" s="5"/>
    </row>
    <row r="400" spans="10:10">
      <c r="J400" s="5"/>
    </row>
    <row r="401" spans="10:10">
      <c r="J401" s="5"/>
    </row>
    <row r="402" spans="10:10">
      <c r="J402" s="5"/>
    </row>
    <row r="403" spans="10:10">
      <c r="J403" s="5"/>
    </row>
    <row r="404" spans="10:10">
      <c r="J404" s="5"/>
    </row>
    <row r="405" spans="10:10">
      <c r="J405" s="5"/>
    </row>
    <row r="406" spans="10:10">
      <c r="J406" s="5"/>
    </row>
    <row r="407" spans="10:10">
      <c r="J407" s="5"/>
    </row>
    <row r="408" spans="10:10">
      <c r="J408" s="5"/>
    </row>
    <row r="409" spans="10:10">
      <c r="J409" s="5"/>
    </row>
    <row r="410" spans="10:10">
      <c r="J410" s="5"/>
    </row>
    <row r="411" spans="10:10">
      <c r="J411" s="5"/>
    </row>
    <row r="412" spans="10:10">
      <c r="J412" s="5"/>
    </row>
    <row r="413" spans="10:10">
      <c r="J413" s="5"/>
    </row>
    <row r="414" spans="10:10">
      <c r="J414" s="5"/>
    </row>
    <row r="415" spans="10:10">
      <c r="J415" s="5"/>
    </row>
    <row r="416" spans="10:10">
      <c r="J416" s="5"/>
    </row>
    <row r="417" spans="10:10">
      <c r="J417" s="5"/>
    </row>
    <row r="418" spans="10:10">
      <c r="J418" s="5"/>
    </row>
    <row r="419" spans="10:10">
      <c r="J419" s="5"/>
    </row>
    <row r="420" spans="10:10">
      <c r="J420" s="5"/>
    </row>
    <row r="421" spans="10:10">
      <c r="J421" s="5"/>
    </row>
    <row r="422" spans="10:10">
      <c r="J422" s="5"/>
    </row>
    <row r="423" spans="10:10">
      <c r="J423" s="5"/>
    </row>
    <row r="424" spans="10:10">
      <c r="J424" s="5"/>
    </row>
    <row r="425" spans="10:10">
      <c r="J425" s="5"/>
    </row>
    <row r="426" spans="10:10">
      <c r="J426" s="5"/>
    </row>
    <row r="427" spans="10:10">
      <c r="J427" s="5"/>
    </row>
    <row r="428" spans="10:10">
      <c r="J428" s="5"/>
    </row>
    <row r="429" spans="10:10">
      <c r="J429" s="5"/>
    </row>
    <row r="430" spans="10:10">
      <c r="J430" s="5"/>
    </row>
    <row r="431" spans="10:10">
      <c r="J431" s="5"/>
    </row>
    <row r="432" spans="10:10">
      <c r="J432" s="5"/>
    </row>
    <row r="433" spans="10:10">
      <c r="J433" s="5"/>
    </row>
    <row r="434" spans="10:10">
      <c r="J434" s="5"/>
    </row>
    <row r="435" spans="10:10">
      <c r="J435" s="5"/>
    </row>
    <row r="436" spans="10:10">
      <c r="J436" s="5"/>
    </row>
    <row r="437" spans="10:10">
      <c r="J437" s="5"/>
    </row>
    <row r="438" spans="10:10">
      <c r="J438" s="5"/>
    </row>
    <row r="439" spans="10:10">
      <c r="J439" s="5"/>
    </row>
    <row r="440" spans="10:10">
      <c r="J440" s="5"/>
    </row>
    <row r="441" spans="10:10">
      <c r="J441" s="5"/>
    </row>
    <row r="442" spans="10:10">
      <c r="J442" s="5"/>
    </row>
    <row r="443" spans="10:10">
      <c r="J443" s="5"/>
    </row>
    <row r="444" spans="10:10">
      <c r="J444" s="5"/>
    </row>
    <row r="445" spans="10:10">
      <c r="J445" s="5"/>
    </row>
    <row r="446" spans="10:10">
      <c r="J446" s="5"/>
    </row>
    <row r="447" spans="10:10">
      <c r="J447" s="5"/>
    </row>
    <row r="448" spans="10:10">
      <c r="J448" s="5"/>
    </row>
    <row r="449" spans="10:10">
      <c r="J449" s="5"/>
    </row>
    <row r="450" spans="10:10">
      <c r="J450" s="5"/>
    </row>
    <row r="451" spans="10:10">
      <c r="J451" s="5"/>
    </row>
    <row r="452" spans="10:10">
      <c r="J452" s="5"/>
    </row>
    <row r="453" spans="10:10">
      <c r="J453" s="5"/>
    </row>
    <row r="454" spans="10:10">
      <c r="J454" s="5"/>
    </row>
    <row r="455" spans="10:10">
      <c r="J455" s="5"/>
    </row>
    <row r="456" spans="10:10">
      <c r="J456" s="5"/>
    </row>
    <row r="457" spans="10:10">
      <c r="J457" s="5"/>
    </row>
    <row r="458" spans="10:10">
      <c r="J458" s="5"/>
    </row>
    <row r="459" spans="10:10">
      <c r="J459" s="5"/>
    </row>
    <row r="460" spans="10:10">
      <c r="J460" s="5"/>
    </row>
    <row r="461" spans="10:10">
      <c r="J461" s="5"/>
    </row>
    <row r="462" spans="10:10">
      <c r="J462" s="5"/>
    </row>
    <row r="463" spans="10:10">
      <c r="J463" s="5"/>
    </row>
    <row r="464" spans="10:10">
      <c r="J464" s="5"/>
    </row>
    <row r="465" spans="10:10">
      <c r="J465" s="5"/>
    </row>
    <row r="466" spans="10:10">
      <c r="J466" s="5"/>
    </row>
    <row r="467" spans="10:10">
      <c r="J467" s="5"/>
    </row>
    <row r="468" spans="10:10">
      <c r="J468" s="5"/>
    </row>
    <row r="469" spans="10:10">
      <c r="J469" s="5"/>
    </row>
    <row r="470" spans="10:10">
      <c r="J470" s="5"/>
    </row>
    <row r="471" spans="10:10">
      <c r="J471" s="5"/>
    </row>
    <row r="472" spans="10:10">
      <c r="J472" s="5"/>
    </row>
    <row r="473" spans="10:10">
      <c r="J473" s="5"/>
    </row>
    <row r="474" spans="10:10">
      <c r="J474" s="5"/>
    </row>
    <row r="475" spans="10:10">
      <c r="J475" s="5"/>
    </row>
    <row r="476" spans="10:10">
      <c r="J476" s="5"/>
    </row>
    <row r="477" spans="10:10">
      <c r="J477" s="5"/>
    </row>
    <row r="478" spans="10:10">
      <c r="J478" s="5"/>
    </row>
    <row r="479" spans="10:10">
      <c r="J479" s="5"/>
    </row>
    <row r="480" spans="10:10">
      <c r="J480" s="5"/>
    </row>
    <row r="481" spans="10:10">
      <c r="J481" s="5"/>
    </row>
    <row r="482" spans="10:10">
      <c r="J482" s="5"/>
    </row>
    <row r="483" spans="10:10">
      <c r="J483" s="5"/>
    </row>
    <row r="484" spans="10:10">
      <c r="J484" s="5"/>
    </row>
    <row r="485" spans="10:10">
      <c r="J485" s="5"/>
    </row>
    <row r="486" spans="10:10">
      <c r="J486" s="5"/>
    </row>
    <row r="487" spans="10:10">
      <c r="J487" s="5"/>
    </row>
    <row r="488" spans="10:10">
      <c r="J488" s="5"/>
    </row>
    <row r="489" spans="10:10">
      <c r="J489" s="5"/>
    </row>
    <row r="490" spans="10:10">
      <c r="J490" s="5"/>
    </row>
    <row r="491" spans="10:10">
      <c r="J491" s="5"/>
    </row>
    <row r="492" spans="10:10">
      <c r="J492" s="5"/>
    </row>
    <row r="493" spans="10:10">
      <c r="J493" s="5"/>
    </row>
    <row r="494" spans="10:10">
      <c r="J494" s="5"/>
    </row>
    <row r="495" spans="10:10">
      <c r="J495" s="5"/>
    </row>
    <row r="496" spans="10:10">
      <c r="J496" s="5"/>
    </row>
    <row r="497" spans="10:10">
      <c r="J497" s="5"/>
    </row>
    <row r="498" spans="10:10">
      <c r="J498" s="5"/>
    </row>
  </sheetData>
  <mergeCells count="28">
    <mergeCell ref="D128:F128"/>
    <mergeCell ref="D129:F129"/>
    <mergeCell ref="D69:L69"/>
    <mergeCell ref="D92:G92"/>
    <mergeCell ref="D93:G93"/>
    <mergeCell ref="E103:F103"/>
    <mergeCell ref="D126:F126"/>
    <mergeCell ref="D127:F127"/>
    <mergeCell ref="D116:F116"/>
    <mergeCell ref="J40:L40"/>
    <mergeCell ref="K103:L103"/>
    <mergeCell ref="E41:H41"/>
    <mergeCell ref="I41:L41"/>
    <mergeCell ref="D110:F110"/>
    <mergeCell ref="D65:L65"/>
    <mergeCell ref="D66:L66"/>
    <mergeCell ref="D67:L67"/>
    <mergeCell ref="D68:L68"/>
    <mergeCell ref="D41:D42"/>
    <mergeCell ref="D91:G91"/>
    <mergeCell ref="D64:L64"/>
    <mergeCell ref="D40:I40"/>
    <mergeCell ref="D1:N1"/>
    <mergeCell ref="D10:K10"/>
    <mergeCell ref="L10:N10"/>
    <mergeCell ref="D11:D12"/>
    <mergeCell ref="E11:I11"/>
    <mergeCell ref="J11:N11"/>
  </mergeCells>
  <phoneticPr fontId="16" type="noConversion"/>
  <dataValidations count="3">
    <dataValidation type="decimal" allowBlank="1" showInputMessage="1" showErrorMessage="1" errorTitle="Input Error" error="Please enter a numeric value between -99999999999999999 and 99999999999999999" sqref="E115 F106:F109 E81:G90 E44:L63 E30:N30 J20:M29 E17:E26 I16:I26 F20:H26 J17:J19 M16:M18 H16:H18 L16:L17 G16:G17 K16 F16 E128:E129 J112:J121 J106:J110 J123:J129 F111:F115 E113 F117:F129 E27:I29 N16:N29">
      <formula1>-99999999999999900</formula1>
      <formula2>99999999999999900</formula2>
    </dataValidation>
    <dataValidation type="decimal" allowBlank="1" showInputMessage="1" showErrorMessage="1" errorTitle="Input Error" error="Please enter a numeric value between 0 and 99999999999999999" sqref="E126:E127 E119 E122">
      <formula1>0</formula1>
      <formula2>99999999999999900</formula2>
    </dataValidation>
    <dataValidation type="whole" allowBlank="1" showInputMessage="1" showErrorMessage="1" errorTitle="Input Error" error="Please enter a numeric value between 0 and 99999999999999999" sqref="E106:E109 E111:E112 E114 E117:E118 E120:E121 E123:E125">
      <formula1>0</formula1>
      <formula2>99999999999999900</formula2>
    </dataValidation>
  </dataValidations>
  <hyperlinks>
    <hyperlink ref="D3" location="Navigation!E10" display="Back To Navigation Page"/>
    <hyperlink ref="A27" r:id="rId1"/>
    <hyperlink ref="A22" r:id="rId2"/>
  </hyperlinks>
  <pageMargins left="0.75" right="0.75" top="1" bottom="1" header="0.5" footer="0.5"/>
  <pageSetup orientation="portrait" horizontalDpi="300" verticalDpi="200" r:id="rId3"/>
  <headerFooter alignWithMargins="0"/>
  <ignoredErrors>
    <ignoredError sqref="I27 H45 H49 G89" formula="1"/>
  </ignoredErrors>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R28"/>
  <sheetViews>
    <sheetView showGridLines="0" workbookViewId="0">
      <pane xSplit="6" ySplit="10" topLeftCell="G11" activePane="bottomRight" state="frozen"/>
      <selection activeCell="D1" sqref="D1"/>
      <selection pane="topRight" activeCell="G1" sqref="G1"/>
      <selection pane="bottomLeft" activeCell="D11" sqref="D11"/>
      <selection pane="bottomRight" sqref="A1:C1048576"/>
    </sheetView>
  </sheetViews>
  <sheetFormatPr defaultRowHeight="15"/>
  <cols>
    <col min="1" max="3" width="9.140625" hidden="1" customWidth="1"/>
    <col min="4" max="4" width="4.7109375" customWidth="1"/>
    <col min="5" max="5" width="16.42578125" customWidth="1"/>
    <col min="6" max="6" width="37.42578125" customWidth="1"/>
    <col min="7" max="7" width="16.7109375" customWidth="1"/>
    <col min="8" max="8" width="18.5703125" customWidth="1"/>
    <col min="9" max="15" width="16.7109375" customWidth="1"/>
  </cols>
  <sheetData>
    <row r="1" spans="1:18" ht="27.95" customHeight="1">
      <c r="A1" s="12" t="s">
        <v>2225</v>
      </c>
      <c r="D1" s="315" t="s">
        <v>779</v>
      </c>
      <c r="E1" s="315"/>
      <c r="F1" s="315"/>
      <c r="G1" s="315"/>
      <c r="H1" s="315"/>
      <c r="I1" s="315"/>
      <c r="J1" s="315"/>
      <c r="K1" s="315"/>
      <c r="L1" s="315"/>
      <c r="M1" s="315"/>
      <c r="N1" s="315"/>
      <c r="O1" s="315"/>
    </row>
    <row r="3" spans="1:18">
      <c r="D3" s="316" t="s">
        <v>8</v>
      </c>
      <c r="E3" s="316"/>
      <c r="F3" s="316"/>
    </row>
    <row r="4" spans="1:18">
      <c r="A4" s="299"/>
      <c r="B4" s="299"/>
      <c r="C4" s="299" t="s">
        <v>2165</v>
      </c>
      <c r="D4" s="299"/>
      <c r="E4" s="299"/>
      <c r="F4" s="299"/>
      <c r="G4" s="299"/>
      <c r="H4" s="299"/>
      <c r="I4" s="299"/>
      <c r="J4" s="299"/>
      <c r="K4" s="299"/>
      <c r="L4" s="299"/>
      <c r="M4" s="299"/>
      <c r="N4" s="299"/>
      <c r="O4" s="299"/>
      <c r="P4" s="299"/>
      <c r="Q4" s="299"/>
      <c r="R4" s="32"/>
    </row>
    <row r="5" spans="1:18" hidden="1">
      <c r="A5" s="299"/>
      <c r="B5" s="299"/>
      <c r="C5" s="299"/>
      <c r="D5" s="299"/>
      <c r="E5" s="299"/>
      <c r="F5" s="299"/>
      <c r="G5" s="299" t="s">
        <v>399</v>
      </c>
      <c r="H5" s="299" t="s">
        <v>400</v>
      </c>
      <c r="I5" s="299" t="s">
        <v>401</v>
      </c>
      <c r="J5" s="299" t="s">
        <v>401</v>
      </c>
      <c r="K5" s="299" t="s">
        <v>401</v>
      </c>
      <c r="L5" s="299" t="s">
        <v>402</v>
      </c>
      <c r="M5" s="299" t="s">
        <v>403</v>
      </c>
      <c r="N5" s="299" t="s">
        <v>404</v>
      </c>
      <c r="O5" s="299" t="s">
        <v>405</v>
      </c>
      <c r="P5" s="299"/>
      <c r="Q5" s="299"/>
      <c r="R5" s="32"/>
    </row>
    <row r="6" spans="1:18" hidden="1">
      <c r="A6" s="299"/>
      <c r="B6" s="299"/>
      <c r="C6" s="299"/>
      <c r="D6" s="299"/>
      <c r="E6" s="299" t="s">
        <v>406</v>
      </c>
      <c r="F6" s="299" t="s">
        <v>407</v>
      </c>
      <c r="G6" s="299" t="s">
        <v>37</v>
      </c>
      <c r="H6" s="299" t="s">
        <v>37</v>
      </c>
      <c r="I6" s="299" t="s">
        <v>408</v>
      </c>
      <c r="J6" s="299" t="s">
        <v>409</v>
      </c>
      <c r="K6" s="299" t="s">
        <v>37</v>
      </c>
      <c r="L6" s="299" t="s">
        <v>37</v>
      </c>
      <c r="M6" s="299" t="s">
        <v>37</v>
      </c>
      <c r="N6" s="299" t="s">
        <v>37</v>
      </c>
      <c r="O6" s="299" t="s">
        <v>37</v>
      </c>
      <c r="P6" s="299"/>
      <c r="Q6" s="299"/>
      <c r="R6" s="32"/>
    </row>
    <row r="7" spans="1:18" hidden="1">
      <c r="A7" s="299"/>
      <c r="B7" s="299"/>
      <c r="C7" s="299" t="s">
        <v>10</v>
      </c>
      <c r="D7" s="299" t="s">
        <v>410</v>
      </c>
      <c r="E7" s="299" t="s">
        <v>270</v>
      </c>
      <c r="F7" s="299" t="s">
        <v>270</v>
      </c>
      <c r="G7" s="299"/>
      <c r="H7" s="299"/>
      <c r="I7" s="299"/>
      <c r="J7" s="299"/>
      <c r="K7" s="299"/>
      <c r="L7" s="299"/>
      <c r="M7" s="299"/>
      <c r="N7" s="299"/>
      <c r="O7" s="299"/>
      <c r="P7" s="299" t="s">
        <v>12</v>
      </c>
      <c r="Q7" s="299" t="s">
        <v>13</v>
      </c>
      <c r="R7" s="32"/>
    </row>
    <row r="8" spans="1:18" ht="15.75" customHeight="1">
      <c r="A8" s="299"/>
      <c r="B8" s="299"/>
      <c r="C8" s="299" t="s">
        <v>11</v>
      </c>
      <c r="D8" s="383" t="s">
        <v>411</v>
      </c>
      <c r="E8" s="384"/>
      <c r="F8" s="384"/>
      <c r="G8" s="384"/>
      <c r="H8" s="384"/>
      <c r="I8" s="384"/>
      <c r="J8" s="384"/>
      <c r="K8" s="384"/>
      <c r="L8" s="384"/>
      <c r="M8" s="384"/>
      <c r="N8" s="385" t="s">
        <v>39</v>
      </c>
      <c r="O8" s="386"/>
      <c r="P8" s="13"/>
      <c r="Q8" s="299"/>
      <c r="R8" s="32"/>
    </row>
    <row r="9" spans="1:18" ht="30">
      <c r="A9" s="299"/>
      <c r="B9" s="299"/>
      <c r="C9" s="299" t="s">
        <v>11</v>
      </c>
      <c r="D9" s="37" t="s">
        <v>412</v>
      </c>
      <c r="E9" s="37" t="s">
        <v>413</v>
      </c>
      <c r="F9" s="37" t="s">
        <v>414</v>
      </c>
      <c r="G9" s="26" t="s">
        <v>415</v>
      </c>
      <c r="H9" s="26" t="s">
        <v>416</v>
      </c>
      <c r="I9" s="26" t="s">
        <v>417</v>
      </c>
      <c r="J9" s="26" t="s">
        <v>418</v>
      </c>
      <c r="K9" s="26" t="s">
        <v>419</v>
      </c>
      <c r="L9" s="77" t="s">
        <v>420</v>
      </c>
      <c r="M9" s="26" t="s">
        <v>421</v>
      </c>
      <c r="N9" s="26" t="s">
        <v>422</v>
      </c>
      <c r="O9" s="26" t="s">
        <v>423</v>
      </c>
      <c r="Q9" s="299"/>
      <c r="R9" s="32"/>
    </row>
    <row r="10" spans="1:18" hidden="1">
      <c r="A10" s="299"/>
      <c r="B10" s="299"/>
      <c r="C10" s="299" t="s">
        <v>12</v>
      </c>
      <c r="Q10" s="299"/>
      <c r="R10" s="32"/>
    </row>
    <row r="11" spans="1:18" ht="15" customHeight="1">
      <c r="A11" s="299"/>
      <c r="B11" s="299"/>
      <c r="C11" s="301"/>
      <c r="D11" s="86">
        <v>1</v>
      </c>
      <c r="E11" s="87"/>
      <c r="F11" s="87"/>
      <c r="G11" s="17"/>
      <c r="H11" s="18"/>
      <c r="I11" s="150"/>
      <c r="J11" s="150"/>
      <c r="K11" s="29">
        <f t="array" ref="K11">ROUND(I11+J11,2)</f>
        <v>0</v>
      </c>
      <c r="L11" s="150"/>
      <c r="M11" s="150"/>
      <c r="N11" s="150"/>
      <c r="O11" s="29">
        <f t="array" ref="O11">ROUND(K11+N11,2)</f>
        <v>0</v>
      </c>
      <c r="Q11" s="299"/>
      <c r="R11" s="32"/>
    </row>
    <row r="12" spans="1:18" hidden="1">
      <c r="A12" s="299"/>
      <c r="B12" s="299"/>
      <c r="C12" s="299" t="s">
        <v>12</v>
      </c>
      <c r="Q12" s="299"/>
      <c r="R12" s="32"/>
    </row>
    <row r="13" spans="1:18" hidden="1">
      <c r="A13" s="299"/>
      <c r="B13" s="299"/>
      <c r="C13" s="299" t="s">
        <v>30</v>
      </c>
      <c r="D13" s="299"/>
      <c r="E13" s="299"/>
      <c r="F13" s="299"/>
      <c r="G13" s="299"/>
      <c r="H13" s="299"/>
      <c r="I13" s="299"/>
      <c r="J13" s="299"/>
      <c r="K13" s="299"/>
      <c r="L13" s="299"/>
      <c r="M13" s="299"/>
      <c r="N13" s="299"/>
      <c r="O13" s="299"/>
      <c r="P13" s="299"/>
      <c r="Q13" s="299" t="s">
        <v>31</v>
      </c>
      <c r="R13" s="32"/>
    </row>
    <row r="14" spans="1:18" hidden="1"/>
    <row r="15" spans="1:18" hidden="1"/>
    <row r="16" spans="1:18" hidden="1">
      <c r="A16" s="299"/>
      <c r="B16" s="299"/>
      <c r="C16" s="299" t="s">
        <v>2226</v>
      </c>
      <c r="D16" s="299"/>
      <c r="E16" s="299"/>
      <c r="F16" s="299"/>
      <c r="G16" s="299"/>
      <c r="H16" s="299"/>
      <c r="I16" s="299"/>
      <c r="J16" s="299"/>
      <c r="K16" s="299"/>
      <c r="L16" s="299"/>
      <c r="M16" s="299"/>
      <c r="N16" s="299"/>
      <c r="O16" s="299"/>
      <c r="P16" s="299"/>
      <c r="Q16" s="299"/>
      <c r="R16" s="32"/>
    </row>
    <row r="17" spans="1:18" hidden="1">
      <c r="A17" s="299"/>
      <c r="B17" s="299"/>
      <c r="C17" s="299"/>
      <c r="D17" s="299"/>
      <c r="E17" s="299"/>
      <c r="F17" s="299"/>
      <c r="G17" s="299"/>
      <c r="H17" s="299"/>
      <c r="I17" s="299" t="s">
        <v>401</v>
      </c>
      <c r="J17" s="299" t="s">
        <v>401</v>
      </c>
      <c r="K17" s="299" t="s">
        <v>401</v>
      </c>
      <c r="L17" s="299" t="s">
        <v>402</v>
      </c>
      <c r="M17" s="299" t="s">
        <v>403</v>
      </c>
      <c r="N17" s="299" t="s">
        <v>404</v>
      </c>
      <c r="O17" s="299" t="s">
        <v>405</v>
      </c>
      <c r="P17" s="299"/>
      <c r="Q17" s="299"/>
      <c r="R17" s="32"/>
    </row>
    <row r="18" spans="1:18" hidden="1">
      <c r="A18" s="299"/>
      <c r="B18" s="299"/>
      <c r="C18" s="299"/>
      <c r="D18" s="299"/>
      <c r="E18" s="299"/>
      <c r="F18" s="299"/>
      <c r="G18" s="299"/>
      <c r="H18" s="299"/>
      <c r="I18" s="299" t="s">
        <v>408</v>
      </c>
      <c r="J18" s="299" t="s">
        <v>409</v>
      </c>
      <c r="K18" s="299" t="s">
        <v>37</v>
      </c>
      <c r="L18" s="299" t="s">
        <v>37</v>
      </c>
      <c r="M18" s="299" t="s">
        <v>37</v>
      </c>
      <c r="N18" s="299" t="s">
        <v>37</v>
      </c>
      <c r="O18" s="299" t="s">
        <v>37</v>
      </c>
      <c r="P18" s="299"/>
      <c r="Q18" s="299"/>
      <c r="R18" s="32"/>
    </row>
    <row r="19" spans="1:18" hidden="1">
      <c r="A19" s="299"/>
      <c r="B19" s="299"/>
      <c r="C19" s="299" t="s">
        <v>10</v>
      </c>
      <c r="D19" s="299" t="s">
        <v>11</v>
      </c>
      <c r="E19" s="299" t="s">
        <v>11</v>
      </c>
      <c r="F19" s="299" t="s">
        <v>11</v>
      </c>
      <c r="G19" s="299" t="s">
        <v>11</v>
      </c>
      <c r="H19" s="299"/>
      <c r="I19" s="299"/>
      <c r="J19" s="299"/>
      <c r="K19" s="299"/>
      <c r="L19" s="299"/>
      <c r="M19" s="299"/>
      <c r="N19" s="299"/>
      <c r="O19" s="299"/>
      <c r="P19" s="299" t="s">
        <v>12</v>
      </c>
      <c r="Q19" s="299" t="s">
        <v>13</v>
      </c>
      <c r="R19" s="32"/>
    </row>
    <row r="20" spans="1:18" hidden="1">
      <c r="A20" s="299"/>
      <c r="B20" s="299"/>
      <c r="C20" s="299" t="s">
        <v>12</v>
      </c>
      <c r="D20" s="32"/>
      <c r="Q20" s="299"/>
      <c r="R20" s="32"/>
    </row>
    <row r="21" spans="1:18" ht="15" customHeight="1">
      <c r="A21" s="299"/>
      <c r="B21" s="299"/>
      <c r="C21" s="301"/>
      <c r="D21" s="387" t="s">
        <v>102</v>
      </c>
      <c r="E21" s="388"/>
      <c r="F21" s="388"/>
      <c r="G21" s="388"/>
      <c r="H21" s="389"/>
      <c r="I21" s="29">
        <f t="array" ref="I21">SUM(I11:I12)</f>
        <v>0</v>
      </c>
      <c r="J21" s="29">
        <f t="array" ref="J21">SUM(J11:J12)</f>
        <v>0</v>
      </c>
      <c r="K21" s="29">
        <f t="array" ref="K21">SUM(K11:K12)</f>
        <v>0</v>
      </c>
      <c r="L21" s="29">
        <f t="array" ref="L21">SUM(L11:L12)</f>
        <v>0</v>
      </c>
      <c r="M21" s="29">
        <f t="array" ref="M21">SUM(M11:M12)</f>
        <v>0</v>
      </c>
      <c r="N21" s="29">
        <f t="array" ref="N21">SUM(N11:N12)</f>
        <v>0</v>
      </c>
      <c r="O21" s="29">
        <f t="array" ref="O21">SUM(O11:O12)</f>
        <v>0</v>
      </c>
      <c r="Q21" s="299"/>
      <c r="R21" s="32"/>
    </row>
    <row r="22" spans="1:18">
      <c r="A22" s="299"/>
      <c r="B22" s="299"/>
      <c r="C22" s="301"/>
      <c r="D22" s="390" t="s">
        <v>240</v>
      </c>
      <c r="E22" s="390"/>
      <c r="F22" s="390"/>
      <c r="G22" s="390"/>
      <c r="H22" s="390"/>
      <c r="I22" s="390"/>
      <c r="J22" s="390"/>
      <c r="K22" s="390"/>
      <c r="L22" s="390"/>
      <c r="M22" s="390"/>
      <c r="N22" s="390"/>
      <c r="O22" s="390"/>
      <c r="Q22" s="299"/>
      <c r="R22" s="32"/>
    </row>
    <row r="23" spans="1:18">
      <c r="A23" s="299"/>
      <c r="B23" s="299"/>
      <c r="C23" s="301"/>
      <c r="D23" s="390" t="s">
        <v>1030</v>
      </c>
      <c r="E23" s="390"/>
      <c r="F23" s="390"/>
      <c r="G23" s="390"/>
      <c r="H23" s="390"/>
      <c r="I23" s="390"/>
      <c r="J23" s="390"/>
      <c r="K23" s="390"/>
      <c r="L23" s="390"/>
      <c r="M23" s="390"/>
      <c r="N23" s="390"/>
      <c r="O23" s="390"/>
      <c r="Q23" s="299"/>
      <c r="R23" s="32"/>
    </row>
    <row r="24" spans="1:18">
      <c r="A24" s="299"/>
      <c r="B24" s="299"/>
      <c r="C24" s="301"/>
      <c r="D24" s="391" t="s">
        <v>1031</v>
      </c>
      <c r="E24" s="391"/>
      <c r="F24" s="391"/>
      <c r="G24" s="391"/>
      <c r="H24" s="391"/>
      <c r="I24" s="391"/>
      <c r="J24" s="391"/>
      <c r="K24" s="391"/>
      <c r="L24" s="391"/>
      <c r="M24" s="391"/>
      <c r="N24" s="391"/>
      <c r="O24" s="391"/>
      <c r="Q24" s="299"/>
      <c r="R24" s="32"/>
    </row>
    <row r="25" spans="1:18">
      <c r="A25" s="299"/>
      <c r="B25" s="299"/>
      <c r="C25" s="301"/>
      <c r="D25" s="382" t="s">
        <v>424</v>
      </c>
      <c r="E25" s="382"/>
      <c r="F25" s="382"/>
      <c r="G25" s="382"/>
      <c r="H25" s="382"/>
      <c r="I25" s="382"/>
      <c r="J25" s="382"/>
      <c r="K25" s="382"/>
      <c r="L25" s="382"/>
      <c r="M25" s="382"/>
      <c r="N25" s="382"/>
      <c r="O25" s="382"/>
      <c r="Q25" s="299"/>
      <c r="R25" s="32"/>
    </row>
    <row r="26" spans="1:18">
      <c r="A26" s="299"/>
      <c r="B26" s="299"/>
      <c r="C26" s="299" t="s">
        <v>12</v>
      </c>
      <c r="D26" s="32"/>
      <c r="Q26" s="299"/>
      <c r="R26" s="32"/>
    </row>
    <row r="27" spans="1:18">
      <c r="A27" s="299"/>
      <c r="B27" s="299"/>
      <c r="C27" s="299" t="s">
        <v>30</v>
      </c>
      <c r="D27" s="299"/>
      <c r="E27" s="299"/>
      <c r="F27" s="299"/>
      <c r="G27" s="299"/>
      <c r="H27" s="299"/>
      <c r="I27" s="299"/>
      <c r="J27" s="299"/>
      <c r="K27" s="299"/>
      <c r="L27" s="299"/>
      <c r="M27" s="299"/>
      <c r="N27" s="299"/>
      <c r="O27" s="299"/>
      <c r="P27" s="299"/>
      <c r="Q27" s="299" t="s">
        <v>31</v>
      </c>
      <c r="R27" s="32"/>
    </row>
    <row r="28" spans="1:18" ht="15" customHeight="1">
      <c r="D28" s="360" t="s">
        <v>276</v>
      </c>
      <c r="E28" s="360"/>
      <c r="F28" s="360"/>
      <c r="G28" s="360"/>
      <c r="H28" s="360"/>
      <c r="I28" s="360"/>
      <c r="J28" s="360"/>
      <c r="K28" s="360"/>
      <c r="L28" s="360"/>
      <c r="M28" s="360"/>
      <c r="N28" s="360"/>
      <c r="O28" s="360"/>
    </row>
  </sheetData>
  <mergeCells count="10">
    <mergeCell ref="D25:O25"/>
    <mergeCell ref="D28:O28"/>
    <mergeCell ref="D1:O1"/>
    <mergeCell ref="D3:F3"/>
    <mergeCell ref="D8:M8"/>
    <mergeCell ref="N8:O8"/>
    <mergeCell ref="D21:H21"/>
    <mergeCell ref="D22:O22"/>
    <mergeCell ref="D23:O23"/>
    <mergeCell ref="D24:O24"/>
  </mergeCells>
  <phoneticPr fontId="16" type="noConversion"/>
  <dataValidations count="3">
    <dataValidation type="decimal" allowBlank="1" showInputMessage="1" showErrorMessage="1" errorTitle="Input Error" error="Please enter a numeric value between 0 and 99999999999999999" sqref="I21:O21 I11:O11">
      <formula1>0</formula1>
      <formula2>99999999999999900</formula2>
    </dataValidation>
    <dataValidation type="decimal" allowBlank="1" showInputMessage="1" showErrorMessage="1" errorTitle="Input Error" error="Please enter a numeric value between -99999999999999999 and 99999999999999999" sqref="I23:O25">
      <formula1>-99999999999999900</formula1>
      <formula2>99999999999999900</formula2>
    </dataValidation>
    <dataValidation type="list" allowBlank="1" showInputMessage="1" showErrorMessage="1" errorTitle="Input Error" error="Please enter a valid value from dropdown" sqref="H11">
      <formula1>"Sub-standard,Sub-standard Restructured,Doubtful Restructured,Doubtful-1,Doubtful-2,Doubtful-3,Loss"</formula1>
    </dataValidation>
  </dataValidations>
  <hyperlinks>
    <hyperlink ref="D3" location="Navigation!E11" display="Back To Navigation Page"/>
  </hyperlinks>
  <pageMargins left="0.75" right="0.75" top="1" bottom="1" header="0.5" footer="0.5"/>
  <pageSetup orientation="portrait" horizontalDpi="300" verticalDpi="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N63"/>
  <sheetViews>
    <sheetView showGridLines="0" workbookViewId="0">
      <pane xSplit="2" ySplit="1" topLeftCell="D2" activePane="bottomRight" state="frozen"/>
      <selection pane="topRight" activeCell="C1" sqref="C1"/>
      <selection pane="bottomLeft" activeCell="A2" sqref="A2"/>
      <selection pane="bottomRight" sqref="A1:C1048576"/>
    </sheetView>
  </sheetViews>
  <sheetFormatPr defaultRowHeight="15"/>
  <cols>
    <col min="1" max="1" width="11.140625" hidden="1" customWidth="1"/>
    <col min="2" max="2" width="10.42578125" hidden="1" customWidth="1"/>
    <col min="3" max="3" width="8.28515625" hidden="1" customWidth="1"/>
    <col min="4" max="4" width="36.85546875" customWidth="1"/>
    <col min="5" max="12" width="16.7109375" customWidth="1"/>
  </cols>
  <sheetData>
    <row r="1" spans="1:14" ht="27.95" customHeight="1">
      <c r="A1" s="12" t="s">
        <v>2223</v>
      </c>
      <c r="D1" s="315" t="s">
        <v>786</v>
      </c>
      <c r="E1" s="315"/>
      <c r="F1" s="315"/>
      <c r="G1" s="315"/>
      <c r="H1" s="315"/>
      <c r="I1" s="315"/>
      <c r="J1" s="315"/>
      <c r="K1" s="315"/>
      <c r="L1" s="315"/>
    </row>
    <row r="3" spans="1:14">
      <c r="D3" s="2" t="s">
        <v>8</v>
      </c>
    </row>
    <row r="4" spans="1:14">
      <c r="A4" s="299"/>
      <c r="B4" s="299"/>
      <c r="C4" s="299" t="s">
        <v>2162</v>
      </c>
      <c r="D4" s="299"/>
      <c r="E4" s="299"/>
      <c r="F4" s="299"/>
      <c r="G4" s="299"/>
      <c r="H4" s="299"/>
      <c r="I4" s="299"/>
      <c r="J4" s="299"/>
      <c r="K4" s="299"/>
      <c r="L4" s="299"/>
      <c r="M4" s="299"/>
      <c r="N4" s="299"/>
    </row>
    <row r="5" spans="1:14" hidden="1">
      <c r="A5" s="299"/>
      <c r="B5" s="299"/>
      <c r="C5" s="299"/>
      <c r="D5" s="299"/>
      <c r="E5" s="299" t="s">
        <v>425</v>
      </c>
      <c r="F5" s="299" t="s">
        <v>426</v>
      </c>
      <c r="G5" s="299" t="s">
        <v>427</v>
      </c>
      <c r="H5" s="299" t="s">
        <v>428</v>
      </c>
      <c r="I5" s="299" t="s">
        <v>425</v>
      </c>
      <c r="J5" s="299" t="s">
        <v>426</v>
      </c>
      <c r="K5" s="299" t="s">
        <v>427</v>
      </c>
      <c r="L5" s="299" t="s">
        <v>428</v>
      </c>
      <c r="M5" s="299"/>
      <c r="N5" s="299"/>
    </row>
    <row r="6" spans="1:14" hidden="1">
      <c r="A6" s="299"/>
      <c r="B6" s="299"/>
      <c r="C6" s="299"/>
      <c r="D6" s="299"/>
      <c r="E6" s="299" t="s">
        <v>429</v>
      </c>
      <c r="F6" s="299" t="s">
        <v>429</v>
      </c>
      <c r="G6" s="299" t="s">
        <v>429</v>
      </c>
      <c r="H6" s="299" t="s">
        <v>429</v>
      </c>
      <c r="I6" s="299" t="s">
        <v>430</v>
      </c>
      <c r="J6" s="299" t="s">
        <v>430</v>
      </c>
      <c r="K6" s="299" t="s">
        <v>430</v>
      </c>
      <c r="L6" s="299" t="s">
        <v>430</v>
      </c>
      <c r="M6" s="299"/>
      <c r="N6" s="299"/>
    </row>
    <row r="7" spans="1:14" hidden="1">
      <c r="A7" s="299"/>
      <c r="B7" s="299"/>
      <c r="C7" s="299" t="s">
        <v>10</v>
      </c>
      <c r="D7" s="299" t="s">
        <v>11</v>
      </c>
      <c r="E7" s="299"/>
      <c r="F7" s="299"/>
      <c r="G7" s="299"/>
      <c r="H7" s="299"/>
      <c r="I7" s="299"/>
      <c r="J7" s="299"/>
      <c r="K7" s="299"/>
      <c r="L7" s="299"/>
      <c r="M7" s="299" t="s">
        <v>12</v>
      </c>
      <c r="N7" s="299" t="s">
        <v>13</v>
      </c>
    </row>
    <row r="8" spans="1:14" ht="15.75">
      <c r="A8" s="299"/>
      <c r="B8" s="299"/>
      <c r="C8" s="299" t="s">
        <v>11</v>
      </c>
      <c r="D8" s="383" t="s">
        <v>431</v>
      </c>
      <c r="E8" s="384"/>
      <c r="F8" s="384"/>
      <c r="G8" s="384"/>
      <c r="H8" s="384"/>
      <c r="I8" s="384"/>
      <c r="J8" s="384"/>
      <c r="K8" s="393" t="s">
        <v>39</v>
      </c>
      <c r="L8" s="394"/>
      <c r="N8" s="299"/>
    </row>
    <row r="9" spans="1:14">
      <c r="A9" s="299"/>
      <c r="B9" s="299"/>
      <c r="C9" s="299" t="s">
        <v>11</v>
      </c>
      <c r="D9" s="352" t="s">
        <v>432</v>
      </c>
      <c r="E9" s="366" t="s">
        <v>433</v>
      </c>
      <c r="F9" s="395"/>
      <c r="G9" s="395"/>
      <c r="H9" s="396"/>
      <c r="I9" s="366" t="s">
        <v>434</v>
      </c>
      <c r="J9" s="395"/>
      <c r="K9" s="395"/>
      <c r="L9" s="396"/>
      <c r="N9" s="299"/>
    </row>
    <row r="10" spans="1:14" ht="30.75" customHeight="1">
      <c r="A10" s="299"/>
      <c r="B10" s="299"/>
      <c r="C10" s="299" t="s">
        <v>11</v>
      </c>
      <c r="D10" s="354"/>
      <c r="E10" s="26" t="s">
        <v>1039</v>
      </c>
      <c r="F10" s="26" t="s">
        <v>1040</v>
      </c>
      <c r="G10" s="26" t="s">
        <v>1041</v>
      </c>
      <c r="H10" s="26" t="s">
        <v>102</v>
      </c>
      <c r="I10" s="26" t="s">
        <v>1042</v>
      </c>
      <c r="J10" s="26" t="s">
        <v>435</v>
      </c>
      <c r="K10" s="26" t="s">
        <v>436</v>
      </c>
      <c r="L10" s="26" t="s">
        <v>102</v>
      </c>
      <c r="N10" s="299"/>
    </row>
    <row r="11" spans="1:14" hidden="1">
      <c r="A11" s="299"/>
      <c r="B11" s="299"/>
      <c r="C11" s="299" t="s">
        <v>12</v>
      </c>
      <c r="N11" s="299"/>
    </row>
    <row r="12" spans="1:14">
      <c r="A12" s="299"/>
      <c r="B12" s="299" t="s">
        <v>437</v>
      </c>
      <c r="C12" s="299"/>
      <c r="D12" s="14" t="s">
        <v>438</v>
      </c>
      <c r="E12" s="29">
        <f t="array" ref="E12">ROUND(E13+E14+E15+E16,2)</f>
        <v>0</v>
      </c>
      <c r="F12" s="29">
        <f t="array" ref="F12">ROUND(F13+F14+F15+F16,2)</f>
        <v>0</v>
      </c>
      <c r="G12" s="29">
        <f t="array" ref="G12">ROUND(G13+G14+G15+G16,2)</f>
        <v>0</v>
      </c>
      <c r="H12" s="29">
        <f t="array" ref="H12">ROUND(E12+F12+G12,2)</f>
        <v>0</v>
      </c>
      <c r="I12" s="29">
        <f t="array" ref="I12">ROUND(I13+I14+I15+I16,2)</f>
        <v>0</v>
      </c>
      <c r="J12" s="29">
        <f t="array" ref="J12">ROUND(J13+J14+J15+J16,2)</f>
        <v>0</v>
      </c>
      <c r="K12" s="29">
        <f t="array" ref="K12">ROUND(K13+K14+K15+K16,2)</f>
        <v>0</v>
      </c>
      <c r="L12" s="29">
        <f t="array" ref="L12">ROUND(I12+J12+K12,2)</f>
        <v>0</v>
      </c>
      <c r="N12" s="299"/>
    </row>
    <row r="13" spans="1:14">
      <c r="A13" s="299"/>
      <c r="B13" s="299" t="s">
        <v>439</v>
      </c>
      <c r="C13" s="299"/>
      <c r="D13" s="27" t="s">
        <v>440</v>
      </c>
      <c r="E13" s="150"/>
      <c r="F13" s="150"/>
      <c r="G13" s="150"/>
      <c r="H13" s="29">
        <f t="array" ref="H13">ROUND(E13+F13+G13,2)</f>
        <v>0</v>
      </c>
      <c r="I13" s="150"/>
      <c r="J13" s="150"/>
      <c r="K13" s="150"/>
      <c r="L13" s="29">
        <f t="array" ref="L13">ROUND(I13+J13+K13,2)</f>
        <v>0</v>
      </c>
      <c r="N13" s="299"/>
    </row>
    <row r="14" spans="1:14">
      <c r="A14" s="299"/>
      <c r="B14" s="299" t="s">
        <v>441</v>
      </c>
      <c r="C14" s="299"/>
      <c r="D14" s="27" t="s">
        <v>442</v>
      </c>
      <c r="E14" s="150"/>
      <c r="F14" s="150"/>
      <c r="G14" s="150"/>
      <c r="H14" s="29">
        <f t="array" ref="H14">ROUND(E14+F14+G14,2)</f>
        <v>0</v>
      </c>
      <c r="I14" s="150"/>
      <c r="J14" s="150"/>
      <c r="K14" s="150"/>
      <c r="L14" s="29">
        <f t="array" ref="L14">ROUND(I14+J14+K14,2)</f>
        <v>0</v>
      </c>
      <c r="N14" s="299"/>
    </row>
    <row r="15" spans="1:14">
      <c r="A15" s="299"/>
      <c r="B15" s="299" t="s">
        <v>443</v>
      </c>
      <c r="C15" s="299"/>
      <c r="D15" s="27" t="s">
        <v>444</v>
      </c>
      <c r="E15" s="150"/>
      <c r="F15" s="150"/>
      <c r="G15" s="150"/>
      <c r="H15" s="29">
        <f t="array" ref="H15">ROUND(E15+F15+G15,2)</f>
        <v>0</v>
      </c>
      <c r="I15" s="150"/>
      <c r="J15" s="150"/>
      <c r="K15" s="150"/>
      <c r="L15" s="29">
        <f t="array" ref="L15">ROUND(I15+J15+K15,2)</f>
        <v>0</v>
      </c>
      <c r="N15" s="299"/>
    </row>
    <row r="16" spans="1:14">
      <c r="A16" s="299"/>
      <c r="B16" s="299" t="s">
        <v>445</v>
      </c>
      <c r="C16" s="299"/>
      <c r="D16" s="27" t="s">
        <v>446</v>
      </c>
      <c r="E16" s="150"/>
      <c r="F16" s="150"/>
      <c r="G16" s="150"/>
      <c r="H16" s="29">
        <f t="array" ref="H16">ROUND(E16+F16+G16,2)</f>
        <v>0</v>
      </c>
      <c r="I16" s="150"/>
      <c r="J16" s="150"/>
      <c r="K16" s="150"/>
      <c r="L16" s="29">
        <f t="array" ref="L16">ROUND(I16+J16+K16,2)</f>
        <v>0</v>
      </c>
      <c r="N16" s="299"/>
    </row>
    <row r="17" spans="1:14">
      <c r="A17" s="299"/>
      <c r="B17" s="299" t="s">
        <v>447</v>
      </c>
      <c r="C17" s="299"/>
      <c r="D17" s="14" t="s">
        <v>448</v>
      </c>
      <c r="E17" s="29">
        <f t="array" ref="E17">ROUND(E18+E23,2)</f>
        <v>0</v>
      </c>
      <c r="F17" s="29">
        <f t="array" ref="F17">ROUND(F18+F23,2)</f>
        <v>0</v>
      </c>
      <c r="G17" s="29">
        <f t="array" ref="G17">ROUND(G18+G23,2)</f>
        <v>0</v>
      </c>
      <c r="H17" s="29">
        <f t="array" ref="H17">ROUND(E17+F17+G17,2)</f>
        <v>0</v>
      </c>
      <c r="I17" s="29">
        <f t="array" ref="I17">ROUND(I18+I23,2)</f>
        <v>0</v>
      </c>
      <c r="J17" s="29">
        <f t="array" ref="J17">ROUND(J18+J23,2)</f>
        <v>0</v>
      </c>
      <c r="K17" s="29">
        <f t="array" ref="K17">ROUND(K18+K23,2)</f>
        <v>0</v>
      </c>
      <c r="L17" s="29">
        <f t="array" ref="L17">ROUND(I17+J17+K17,2)</f>
        <v>0</v>
      </c>
      <c r="N17" s="299"/>
    </row>
    <row r="18" spans="1:14">
      <c r="A18" s="299"/>
      <c r="B18" s="299" t="s">
        <v>449</v>
      </c>
      <c r="C18" s="299"/>
      <c r="D18" s="14" t="s">
        <v>450</v>
      </c>
      <c r="E18" s="29">
        <f t="array" ref="E18">ROUND(E19+E20+E21+E22,2)</f>
        <v>0</v>
      </c>
      <c r="F18" s="29">
        <f t="array" ref="F18">ROUND(F19+F20+F21+F22,2)</f>
        <v>0</v>
      </c>
      <c r="G18" s="29">
        <f t="array" ref="G18">ROUND(G19+G20+G21+G22,2)</f>
        <v>0</v>
      </c>
      <c r="H18" s="29">
        <f t="array" ref="H18">ROUND(E18+F18+G18,2)</f>
        <v>0</v>
      </c>
      <c r="I18" s="29">
        <f t="array" ref="I18">ROUND(I19+I20+I21+I22,2)</f>
        <v>0</v>
      </c>
      <c r="J18" s="29">
        <f t="array" ref="J18">ROUND(J19+J20+J21+J22,2)</f>
        <v>0</v>
      </c>
      <c r="K18" s="29">
        <f t="array" ref="K18">ROUND(K19+K20+K21+K22,2)</f>
        <v>0</v>
      </c>
      <c r="L18" s="29">
        <f t="array" ref="L18">ROUND(I18+J18+K18,2)</f>
        <v>0</v>
      </c>
      <c r="N18" s="299"/>
    </row>
    <row r="19" spans="1:14">
      <c r="A19" s="299"/>
      <c r="B19" s="299" t="s">
        <v>451</v>
      </c>
      <c r="C19" s="299"/>
      <c r="D19" s="27" t="s">
        <v>452</v>
      </c>
      <c r="E19" s="150"/>
      <c r="F19" s="150"/>
      <c r="G19" s="150"/>
      <c r="H19" s="29">
        <f t="array" ref="H19">ROUND(E19+F19+G19,2)</f>
        <v>0</v>
      </c>
      <c r="I19" s="150"/>
      <c r="J19" s="150"/>
      <c r="K19" s="150"/>
      <c r="L19" s="29">
        <f t="array" ref="L19">ROUND(I19+J19+K19,2)</f>
        <v>0</v>
      </c>
      <c r="N19" s="299"/>
    </row>
    <row r="20" spans="1:14">
      <c r="A20" s="299"/>
      <c r="B20" s="299" t="s">
        <v>453</v>
      </c>
      <c r="C20" s="299"/>
      <c r="D20" s="27" t="s">
        <v>454</v>
      </c>
      <c r="E20" s="150"/>
      <c r="F20" s="150"/>
      <c r="G20" s="150"/>
      <c r="H20" s="29">
        <f t="array" ref="H20">ROUND(E20+F20+G20,2)</f>
        <v>0</v>
      </c>
      <c r="I20" s="150"/>
      <c r="J20" s="150"/>
      <c r="K20" s="150"/>
      <c r="L20" s="29">
        <f t="array" ref="L20">ROUND(I20+J20+K20,2)</f>
        <v>0</v>
      </c>
      <c r="N20" s="299"/>
    </row>
    <row r="21" spans="1:14">
      <c r="A21" s="299"/>
      <c r="B21" s="299" t="s">
        <v>455</v>
      </c>
      <c r="C21" s="299"/>
      <c r="D21" s="27" t="s">
        <v>456</v>
      </c>
      <c r="E21" s="150"/>
      <c r="F21" s="150"/>
      <c r="G21" s="150"/>
      <c r="H21" s="29">
        <f t="array" ref="H21">ROUND(E21+F21+G21,2)</f>
        <v>0</v>
      </c>
      <c r="I21" s="150"/>
      <c r="J21" s="150"/>
      <c r="K21" s="150"/>
      <c r="L21" s="29">
        <f t="array" ref="L21">ROUND(I21+J21+K21,2)</f>
        <v>0</v>
      </c>
      <c r="N21" s="299"/>
    </row>
    <row r="22" spans="1:14">
      <c r="A22" s="299"/>
      <c r="B22" s="299" t="s">
        <v>457</v>
      </c>
      <c r="C22" s="299"/>
      <c r="D22" s="27" t="s">
        <v>458</v>
      </c>
      <c r="E22" s="150"/>
      <c r="F22" s="150"/>
      <c r="G22" s="150"/>
      <c r="H22" s="29">
        <f t="array" ref="H22">ROUND(E22+F22+G22,2)</f>
        <v>0</v>
      </c>
      <c r="I22" s="150"/>
      <c r="J22" s="150"/>
      <c r="K22" s="150"/>
      <c r="L22" s="29">
        <f t="array" ref="L22">ROUND(I22+J22+K22,2)</f>
        <v>0</v>
      </c>
      <c r="N22" s="299"/>
    </row>
    <row r="23" spans="1:14">
      <c r="A23" s="299"/>
      <c r="B23" s="299" t="s">
        <v>459</v>
      </c>
      <c r="C23" s="299"/>
      <c r="D23" s="14" t="s">
        <v>460</v>
      </c>
      <c r="E23" s="29">
        <f t="array" ref="E23">ROUND(E24+E25+E26+E27+E28,2)</f>
        <v>0</v>
      </c>
      <c r="F23" s="29">
        <f t="array" ref="F23">ROUND(F24+F25+F26+F27+F28,2)</f>
        <v>0</v>
      </c>
      <c r="G23" s="29">
        <f t="array" ref="G23">ROUND(G24+G25+G26+G27+G28,2)</f>
        <v>0</v>
      </c>
      <c r="H23" s="29">
        <f t="array" ref="H23">ROUND(E23+F23+G23,2)</f>
        <v>0</v>
      </c>
      <c r="I23" s="29">
        <f t="array" ref="I23">ROUND(I24+I25+I26+I27+I28,2)</f>
        <v>0</v>
      </c>
      <c r="J23" s="29">
        <f t="array" ref="J23">ROUND(J24+J25+J26+J27+J28,2)</f>
        <v>0</v>
      </c>
      <c r="K23" s="29">
        <f t="array" ref="K23">ROUND(K24+K25+K26+K27+K28,2)</f>
        <v>0</v>
      </c>
      <c r="L23" s="29">
        <f t="array" ref="L23">ROUND(I23+J23+K23,2)</f>
        <v>0</v>
      </c>
      <c r="N23" s="299"/>
    </row>
    <row r="24" spans="1:14">
      <c r="A24" s="299"/>
      <c r="B24" s="299" t="s">
        <v>461</v>
      </c>
      <c r="C24" s="299"/>
      <c r="D24" s="27" t="s">
        <v>462</v>
      </c>
      <c r="E24" s="150"/>
      <c r="F24" s="150"/>
      <c r="G24" s="150"/>
      <c r="H24" s="29">
        <f t="array" ref="H24">ROUND(E24+F24+G24,2)</f>
        <v>0</v>
      </c>
      <c r="I24" s="150"/>
      <c r="J24" s="150"/>
      <c r="K24" s="150"/>
      <c r="L24" s="29">
        <f t="array" ref="L24">ROUND(I24+J24+K24,2)</f>
        <v>0</v>
      </c>
      <c r="N24" s="299"/>
    </row>
    <row r="25" spans="1:14">
      <c r="A25" s="299"/>
      <c r="B25" s="299" t="s">
        <v>463</v>
      </c>
      <c r="C25" s="299"/>
      <c r="D25" s="27" t="s">
        <v>464</v>
      </c>
      <c r="E25" s="150"/>
      <c r="F25" s="150"/>
      <c r="G25" s="150"/>
      <c r="H25" s="29">
        <f t="array" ref="H25">ROUND(E25+F25+G25,2)</f>
        <v>0</v>
      </c>
      <c r="I25" s="150"/>
      <c r="J25" s="150"/>
      <c r="K25" s="150"/>
      <c r="L25" s="29">
        <f t="array" ref="L25">ROUND(I25+J25+K25,2)</f>
        <v>0</v>
      </c>
      <c r="N25" s="299"/>
    </row>
    <row r="26" spans="1:14">
      <c r="A26" s="299"/>
      <c r="B26" s="299" t="s">
        <v>465</v>
      </c>
      <c r="C26" s="299"/>
      <c r="D26" s="27" t="s">
        <v>466</v>
      </c>
      <c r="E26" s="150"/>
      <c r="F26" s="150"/>
      <c r="G26" s="150"/>
      <c r="H26" s="29">
        <f t="array" ref="H26">ROUND(E26+F26+G26,2)</f>
        <v>0</v>
      </c>
      <c r="I26" s="150"/>
      <c r="J26" s="150"/>
      <c r="K26" s="150"/>
      <c r="L26" s="29">
        <f t="array" ref="L26">ROUND(I26+J26+K26,2)</f>
        <v>0</v>
      </c>
      <c r="N26" s="299"/>
    </row>
    <row r="27" spans="1:14">
      <c r="A27" s="299"/>
      <c r="B27" s="299" t="s">
        <v>467</v>
      </c>
      <c r="C27" s="299"/>
      <c r="D27" s="27" t="s">
        <v>468</v>
      </c>
      <c r="E27" s="150"/>
      <c r="F27" s="150"/>
      <c r="G27" s="150"/>
      <c r="H27" s="29">
        <f t="array" ref="H27">ROUND(E27+F27+G27,2)</f>
        <v>0</v>
      </c>
      <c r="I27" s="150"/>
      <c r="J27" s="150"/>
      <c r="K27" s="150"/>
      <c r="L27" s="29">
        <f t="array" ref="L27">ROUND(I27+J27+K27,2)</f>
        <v>0</v>
      </c>
      <c r="N27" s="299"/>
    </row>
    <row r="28" spans="1:14">
      <c r="A28" s="299"/>
      <c r="B28" s="299" t="s">
        <v>469</v>
      </c>
      <c r="C28" s="299"/>
      <c r="D28" s="27" t="s">
        <v>470</v>
      </c>
      <c r="E28" s="150"/>
      <c r="F28" s="150"/>
      <c r="G28" s="150"/>
      <c r="H28" s="29">
        <f t="array" ref="H28">ROUND(E28+F28+G28,2)</f>
        <v>0</v>
      </c>
      <c r="I28" s="150"/>
      <c r="J28" s="150"/>
      <c r="K28" s="150"/>
      <c r="L28" s="29">
        <f t="array" ref="L28">ROUND(I28+J28+K28,2)</f>
        <v>0</v>
      </c>
      <c r="N28" s="299"/>
    </row>
    <row r="29" spans="1:14">
      <c r="A29" s="299"/>
      <c r="B29" s="299" t="s">
        <v>471</v>
      </c>
      <c r="C29" s="299"/>
      <c r="D29" s="14" t="s">
        <v>472</v>
      </c>
      <c r="E29" s="29">
        <f t="array" ref="E29">ROUND(E30+E31,2)</f>
        <v>0</v>
      </c>
      <c r="F29" s="29">
        <f t="array" ref="F29">ROUND(F30+F31,2)</f>
        <v>0</v>
      </c>
      <c r="G29" s="29">
        <f t="array" ref="G29">ROUND(G30+G31,2)</f>
        <v>0</v>
      </c>
      <c r="H29" s="29">
        <f t="array" ref="H29">ROUND(E29+F29+G29,2)</f>
        <v>0</v>
      </c>
      <c r="I29" s="29">
        <f t="array" ref="I29">ROUND(I30+I31,2)</f>
        <v>0</v>
      </c>
      <c r="J29" s="29">
        <f t="array" ref="J29">ROUND(J30+J31,2)</f>
        <v>0</v>
      </c>
      <c r="K29" s="29">
        <f t="array" ref="K29">ROUND(K30+K31,2)</f>
        <v>0</v>
      </c>
      <c r="L29" s="29">
        <f t="array" ref="L29">ROUND(I29+J29+K29,2)</f>
        <v>0</v>
      </c>
      <c r="N29" s="299"/>
    </row>
    <row r="30" spans="1:14">
      <c r="A30" s="299"/>
      <c r="B30" s="299" t="s">
        <v>473</v>
      </c>
      <c r="C30" s="299"/>
      <c r="D30" s="27" t="s">
        <v>474</v>
      </c>
      <c r="E30" s="150"/>
      <c r="F30" s="150"/>
      <c r="G30" s="150"/>
      <c r="H30" s="29">
        <f t="array" ref="H30">ROUND(E30+F30+G30,2)</f>
        <v>0</v>
      </c>
      <c r="I30" s="150"/>
      <c r="J30" s="150"/>
      <c r="K30" s="150"/>
      <c r="L30" s="29">
        <f t="array" ref="L30">ROUND(I30+J30+K30,2)</f>
        <v>0</v>
      </c>
      <c r="N30" s="299"/>
    </row>
    <row r="31" spans="1:14">
      <c r="A31" s="299"/>
      <c r="B31" s="299" t="s">
        <v>475</v>
      </c>
      <c r="C31" s="299"/>
      <c r="D31" s="27" t="s">
        <v>476</v>
      </c>
      <c r="E31" s="150"/>
      <c r="F31" s="150"/>
      <c r="G31" s="150"/>
      <c r="H31" s="29">
        <f t="array" ref="H31">ROUND(E31+F31+G31,2)</f>
        <v>0</v>
      </c>
      <c r="I31" s="150"/>
      <c r="J31" s="150"/>
      <c r="K31" s="150"/>
      <c r="L31" s="29">
        <f t="array" ref="L31">ROUND(I31+J31+K31,2)</f>
        <v>0</v>
      </c>
      <c r="N31" s="299"/>
    </row>
    <row r="32" spans="1:14" ht="30">
      <c r="A32" s="299"/>
      <c r="B32" s="299" t="s">
        <v>477</v>
      </c>
      <c r="C32" s="299"/>
      <c r="D32" s="27" t="s">
        <v>478</v>
      </c>
      <c r="E32" s="150"/>
      <c r="F32" s="150"/>
      <c r="G32" s="150"/>
      <c r="H32" s="29">
        <f t="array" ref="H32">ROUND(E32+F32+G32,2)</f>
        <v>0</v>
      </c>
      <c r="I32" s="150"/>
      <c r="J32" s="150"/>
      <c r="K32" s="150"/>
      <c r="L32" s="29">
        <f t="array" ref="L32">ROUND(I32+J32+K32,2)</f>
        <v>0</v>
      </c>
      <c r="N32" s="299"/>
    </row>
    <row r="33" spans="1:14" ht="30">
      <c r="A33" s="299"/>
      <c r="B33" s="299" t="s">
        <v>479</v>
      </c>
      <c r="C33" s="299"/>
      <c r="D33" s="14" t="s">
        <v>480</v>
      </c>
      <c r="E33" s="29">
        <f t="array" ref="E33">ROUND(E12+E17+E29,2)</f>
        <v>0</v>
      </c>
      <c r="F33" s="29">
        <f t="array" ref="F33">ROUND(F12+F17+F29,2)</f>
        <v>0</v>
      </c>
      <c r="G33" s="29">
        <f t="array" ref="G33">ROUND(G12+G17+G29,2)</f>
        <v>0</v>
      </c>
      <c r="H33" s="29">
        <f t="array" ref="H33">ROUND(H12+H17+H29,2)</f>
        <v>0</v>
      </c>
      <c r="I33" s="29">
        <f t="array" ref="I33">ROUND(I12+I17+I29,2)</f>
        <v>0</v>
      </c>
      <c r="J33" s="29">
        <f t="array" ref="J33">ROUND(J12+J17+J29,2)</f>
        <v>0</v>
      </c>
      <c r="K33" s="29">
        <f t="array" ref="K33">ROUND(K12+K17+K29,2)</f>
        <v>0</v>
      </c>
      <c r="L33" s="29">
        <f t="array" ref="L33">ROUND(L12+L17+L29,2)</f>
        <v>0</v>
      </c>
      <c r="N33" s="299"/>
    </row>
    <row r="34" spans="1:14" hidden="1">
      <c r="A34" s="299"/>
      <c r="B34" s="299"/>
      <c r="C34" s="299" t="s">
        <v>12</v>
      </c>
      <c r="N34" s="299"/>
    </row>
    <row r="35" spans="1:14" hidden="1">
      <c r="A35" s="299"/>
      <c r="B35" s="299"/>
      <c r="C35" s="299" t="s">
        <v>30</v>
      </c>
      <c r="D35" s="299"/>
      <c r="E35" s="299"/>
      <c r="F35" s="299"/>
      <c r="G35" s="299"/>
      <c r="H35" s="299"/>
      <c r="I35" s="299"/>
      <c r="J35" s="299"/>
      <c r="K35" s="299"/>
      <c r="L35" s="299"/>
      <c r="M35" s="299"/>
      <c r="N35" s="299" t="s">
        <v>31</v>
      </c>
    </row>
    <row r="36" spans="1:14" hidden="1">
      <c r="A36" s="32"/>
      <c r="B36" s="32"/>
      <c r="C36" s="32"/>
      <c r="D36" s="32"/>
      <c r="E36" s="32"/>
      <c r="F36" s="32"/>
      <c r="G36" s="32"/>
      <c r="H36" s="32"/>
      <c r="I36" s="32"/>
      <c r="J36" s="32"/>
      <c r="K36" s="32"/>
      <c r="L36" s="32"/>
      <c r="M36" s="32"/>
      <c r="N36" s="32"/>
    </row>
    <row r="37" spans="1:14" hidden="1">
      <c r="A37" s="299"/>
      <c r="B37" s="299"/>
      <c r="C37" s="299" t="s">
        <v>2224</v>
      </c>
      <c r="D37" s="299"/>
      <c r="E37" s="299"/>
      <c r="F37" s="299"/>
      <c r="G37" s="299"/>
      <c r="H37" s="299"/>
      <c r="I37" s="299"/>
      <c r="J37" s="299"/>
      <c r="K37" s="299"/>
      <c r="L37" s="299"/>
      <c r="M37" s="299"/>
      <c r="N37" s="299"/>
    </row>
    <row r="38" spans="1:14" hidden="1">
      <c r="A38" s="299"/>
      <c r="B38" s="299"/>
      <c r="C38" s="299"/>
      <c r="D38" s="299"/>
      <c r="E38" s="299"/>
      <c r="F38" s="299"/>
      <c r="G38" s="299"/>
      <c r="H38" s="299" t="s">
        <v>428</v>
      </c>
      <c r="I38" s="299"/>
      <c r="J38" s="299"/>
      <c r="K38" s="299"/>
      <c r="L38" s="299" t="s">
        <v>428</v>
      </c>
      <c r="M38" s="299"/>
      <c r="N38" s="299"/>
    </row>
    <row r="39" spans="1:14" hidden="1">
      <c r="A39" s="299"/>
      <c r="B39" s="299"/>
      <c r="C39" s="299"/>
      <c r="D39" s="299"/>
      <c r="E39" s="299"/>
      <c r="F39" s="299"/>
      <c r="G39" s="299"/>
      <c r="H39" s="299" t="s">
        <v>429</v>
      </c>
      <c r="I39" s="299"/>
      <c r="J39" s="299"/>
      <c r="K39" s="299"/>
      <c r="L39" s="299" t="s">
        <v>430</v>
      </c>
      <c r="M39" s="299"/>
      <c r="N39" s="299"/>
    </row>
    <row r="40" spans="1:14" hidden="1">
      <c r="A40" s="299"/>
      <c r="B40" s="299"/>
      <c r="C40" s="299" t="s">
        <v>10</v>
      </c>
      <c r="D40" s="299" t="s">
        <v>11</v>
      </c>
      <c r="E40" s="299"/>
      <c r="F40" s="299"/>
      <c r="G40" s="299"/>
      <c r="H40" s="299"/>
      <c r="I40" s="299"/>
      <c r="J40" s="299"/>
      <c r="K40" s="299"/>
      <c r="L40" s="299"/>
      <c r="M40" s="299" t="s">
        <v>12</v>
      </c>
      <c r="N40" s="299" t="s">
        <v>13</v>
      </c>
    </row>
    <row r="41" spans="1:14" hidden="1">
      <c r="A41" s="299"/>
      <c r="B41" s="299"/>
      <c r="C41" s="299" t="s">
        <v>12</v>
      </c>
      <c r="N41" s="299"/>
    </row>
    <row r="42" spans="1:14">
      <c r="A42" s="299"/>
      <c r="B42" s="299" t="s">
        <v>103</v>
      </c>
      <c r="C42" s="299"/>
      <c r="D42" s="75" t="s">
        <v>481</v>
      </c>
      <c r="E42" s="46"/>
      <c r="F42" s="46"/>
      <c r="G42" s="46"/>
      <c r="H42" s="150"/>
      <c r="I42" s="46"/>
      <c r="J42" s="46"/>
      <c r="K42" s="46"/>
      <c r="L42" s="150"/>
      <c r="N42" s="299"/>
    </row>
    <row r="43" spans="1:14">
      <c r="A43" s="299"/>
      <c r="B43" s="299" t="s">
        <v>243</v>
      </c>
      <c r="C43" s="299"/>
      <c r="D43" s="75" t="s">
        <v>482</v>
      </c>
      <c r="E43" s="46"/>
      <c r="F43" s="46"/>
      <c r="G43" s="46"/>
      <c r="H43" s="29">
        <f t="array" ref="H43">ROUND(H33+H42,2)</f>
        <v>0</v>
      </c>
      <c r="I43" s="46"/>
      <c r="J43" s="46"/>
      <c r="K43" s="46"/>
      <c r="L43" s="29">
        <f t="array" ref="L43">ROUND(L33+L42,2)</f>
        <v>0</v>
      </c>
      <c r="N43" s="299"/>
    </row>
    <row r="44" spans="1:14" hidden="1">
      <c r="A44" s="299"/>
      <c r="B44" s="299"/>
      <c r="C44" s="299" t="s">
        <v>12</v>
      </c>
      <c r="N44" s="299"/>
    </row>
    <row r="45" spans="1:14">
      <c r="A45" s="299"/>
      <c r="B45" s="299"/>
      <c r="C45" s="299" t="s">
        <v>30</v>
      </c>
      <c r="D45" s="299"/>
      <c r="E45" s="299"/>
      <c r="F45" s="299"/>
      <c r="G45" s="299"/>
      <c r="H45" s="299"/>
      <c r="I45" s="299"/>
      <c r="J45" s="299"/>
      <c r="K45" s="299"/>
      <c r="L45" s="299"/>
      <c r="M45" s="299"/>
      <c r="N45" s="299" t="s">
        <v>31</v>
      </c>
    </row>
    <row r="46" spans="1:14" hidden="1">
      <c r="A46" s="299"/>
      <c r="B46" s="299"/>
      <c r="C46" s="299" t="s">
        <v>2163</v>
      </c>
      <c r="D46" s="299"/>
      <c r="E46" s="299"/>
      <c r="F46" s="299"/>
      <c r="G46" s="299"/>
      <c r="H46" s="299"/>
      <c r="I46" s="299"/>
      <c r="J46" s="299"/>
    </row>
    <row r="47" spans="1:14" hidden="1">
      <c r="A47" s="299"/>
      <c r="B47" s="299"/>
      <c r="C47" s="299"/>
      <c r="D47" s="299"/>
      <c r="E47" s="299" t="s">
        <v>483</v>
      </c>
      <c r="F47" s="299" t="s">
        <v>483</v>
      </c>
      <c r="G47" s="299" t="s">
        <v>484</v>
      </c>
      <c r="H47" s="299" t="s">
        <v>484</v>
      </c>
      <c r="I47" s="299"/>
      <c r="J47" s="299"/>
    </row>
    <row r="48" spans="1:14" hidden="1">
      <c r="A48" s="299"/>
      <c r="B48" s="299"/>
      <c r="C48" s="299"/>
      <c r="D48" s="299"/>
      <c r="E48" s="299"/>
      <c r="F48" s="299"/>
      <c r="G48" s="299"/>
      <c r="H48" s="299"/>
      <c r="I48" s="299"/>
      <c r="J48" s="299"/>
    </row>
    <row r="49" spans="1:10" hidden="1">
      <c r="A49" s="299"/>
      <c r="B49" s="299"/>
      <c r="C49" s="299" t="s">
        <v>10</v>
      </c>
      <c r="D49" s="299" t="s">
        <v>11</v>
      </c>
      <c r="E49" s="299"/>
      <c r="F49" s="299"/>
      <c r="G49" s="299"/>
      <c r="H49" s="299"/>
      <c r="I49" s="299" t="s">
        <v>12</v>
      </c>
      <c r="J49" s="299" t="s">
        <v>13</v>
      </c>
    </row>
    <row r="50" spans="1:10" hidden="1">
      <c r="A50" s="299"/>
      <c r="B50" s="299"/>
      <c r="C50" s="299" t="s">
        <v>156</v>
      </c>
      <c r="D50" s="54" t="s">
        <v>157</v>
      </c>
      <c r="E50" s="49" t="str">
        <f>StartUp!G8</f>
        <v>01-Jan-2020</v>
      </c>
      <c r="F50" s="49" t="str">
        <f>StartUp!G10</f>
        <v>01-Apr-2019</v>
      </c>
      <c r="G50" s="49" t="str">
        <f>StartUp!G8</f>
        <v>01-Jan-2020</v>
      </c>
      <c r="H50" s="49" t="str">
        <f>StartUp!G10</f>
        <v>01-Apr-2019</v>
      </c>
      <c r="I50" s="32"/>
      <c r="J50" s="299"/>
    </row>
    <row r="51" spans="1:10" hidden="1">
      <c r="A51" s="299"/>
      <c r="B51" s="299"/>
      <c r="C51" s="299" t="s">
        <v>158</v>
      </c>
      <c r="D51" s="54" t="s">
        <v>159</v>
      </c>
      <c r="E51" s="49">
        <f>StartUp!G9</f>
        <v>0</v>
      </c>
      <c r="F51" s="49">
        <f>StartUp!G9</f>
        <v>0</v>
      </c>
      <c r="G51" s="49">
        <f>StartUp!G9</f>
        <v>0</v>
      </c>
      <c r="H51" s="49">
        <f>StartUp!G9</f>
        <v>0</v>
      </c>
      <c r="I51" s="32"/>
      <c r="J51" s="299"/>
    </row>
    <row r="52" spans="1:10" ht="15.75">
      <c r="A52" s="299"/>
      <c r="B52" s="299"/>
      <c r="C52" s="299" t="s">
        <v>11</v>
      </c>
      <c r="D52" s="383" t="s">
        <v>485</v>
      </c>
      <c r="E52" s="384"/>
      <c r="F52" s="384"/>
      <c r="G52" s="384"/>
      <c r="H52" s="392"/>
      <c r="J52" s="299"/>
    </row>
    <row r="53" spans="1:10" ht="47.25" customHeight="1">
      <c r="A53" s="299"/>
      <c r="B53" s="299"/>
      <c r="C53" s="299" t="s">
        <v>11</v>
      </c>
      <c r="D53" s="365" t="s">
        <v>222</v>
      </c>
      <c r="E53" s="377" t="s">
        <v>232</v>
      </c>
      <c r="F53" s="378"/>
      <c r="G53" s="377" t="s">
        <v>486</v>
      </c>
      <c r="H53" s="378"/>
      <c r="J53" s="299"/>
    </row>
    <row r="54" spans="1:10" ht="51.75" customHeight="1">
      <c r="A54" s="299"/>
      <c r="B54" s="299"/>
      <c r="C54" s="299" t="s">
        <v>11</v>
      </c>
      <c r="D54" s="373"/>
      <c r="E54" s="26" t="s">
        <v>487</v>
      </c>
      <c r="F54" s="26" t="s">
        <v>488</v>
      </c>
      <c r="G54" s="26" t="s">
        <v>487</v>
      </c>
      <c r="H54" s="26" t="s">
        <v>488</v>
      </c>
      <c r="J54" s="299"/>
    </row>
    <row r="55" spans="1:10" hidden="1">
      <c r="A55" s="299"/>
      <c r="B55" s="299"/>
      <c r="C55" s="299" t="s">
        <v>12</v>
      </c>
      <c r="J55" s="299"/>
    </row>
    <row r="56" spans="1:10">
      <c r="A56" s="299"/>
      <c r="B56" s="299" t="s">
        <v>489</v>
      </c>
      <c r="C56" s="299"/>
      <c r="D56" s="14" t="s">
        <v>490</v>
      </c>
      <c r="E56" s="150"/>
      <c r="F56" s="150"/>
      <c r="G56" s="150"/>
      <c r="H56" s="150"/>
      <c r="J56" s="299"/>
    </row>
    <row r="57" spans="1:10">
      <c r="A57" s="299"/>
      <c r="B57" s="299" t="s">
        <v>491</v>
      </c>
      <c r="C57" s="299"/>
      <c r="D57" s="14" t="s">
        <v>492</v>
      </c>
      <c r="E57" s="150"/>
      <c r="F57" s="150"/>
      <c r="G57" s="150"/>
      <c r="H57" s="150"/>
      <c r="J57" s="299"/>
    </row>
    <row r="58" spans="1:10">
      <c r="A58" s="299"/>
      <c r="B58" s="299" t="s">
        <v>493</v>
      </c>
      <c r="C58" s="299"/>
      <c r="D58" s="14" t="s">
        <v>494</v>
      </c>
      <c r="E58" s="150"/>
      <c r="F58" s="150"/>
      <c r="G58" s="150"/>
      <c r="H58" s="150"/>
      <c r="J58" s="299"/>
    </row>
    <row r="59" spans="1:10">
      <c r="A59" s="299"/>
      <c r="B59" s="299" t="s">
        <v>495</v>
      </c>
      <c r="C59" s="299"/>
      <c r="D59" s="14" t="s">
        <v>496</v>
      </c>
      <c r="E59" s="150"/>
      <c r="F59" s="150"/>
      <c r="G59" s="150"/>
      <c r="H59" s="150"/>
      <c r="J59" s="299"/>
    </row>
    <row r="60" spans="1:10">
      <c r="A60" s="299"/>
      <c r="B60" s="299" t="s">
        <v>497</v>
      </c>
      <c r="C60" s="299"/>
      <c r="D60" s="14" t="s">
        <v>498</v>
      </c>
      <c r="E60" s="150"/>
      <c r="F60" s="150"/>
      <c r="G60" s="150"/>
      <c r="H60" s="150"/>
      <c r="J60" s="299"/>
    </row>
    <row r="61" spans="1:10">
      <c r="A61" s="299"/>
      <c r="B61" s="299" t="s">
        <v>499</v>
      </c>
      <c r="C61" s="299"/>
      <c r="D61" s="14" t="s">
        <v>500</v>
      </c>
      <c r="E61" s="150"/>
      <c r="F61" s="150"/>
      <c r="G61" s="150"/>
      <c r="H61" s="150"/>
      <c r="J61" s="299"/>
    </row>
    <row r="62" spans="1:10" hidden="1">
      <c r="A62" s="299"/>
      <c r="B62" s="299"/>
      <c r="C62" s="299" t="s">
        <v>12</v>
      </c>
      <c r="J62" s="299"/>
    </row>
    <row r="63" spans="1:10">
      <c r="A63" s="299"/>
      <c r="B63" s="299"/>
      <c r="C63" s="299" t="s">
        <v>30</v>
      </c>
      <c r="D63" s="299"/>
      <c r="E63" s="299"/>
      <c r="F63" s="299"/>
      <c r="G63" s="299"/>
      <c r="H63" s="299"/>
      <c r="I63" s="299"/>
      <c r="J63" s="299" t="s">
        <v>31</v>
      </c>
    </row>
  </sheetData>
  <mergeCells count="10">
    <mergeCell ref="D52:H52"/>
    <mergeCell ref="D53:D54"/>
    <mergeCell ref="E53:F53"/>
    <mergeCell ref="G53:H53"/>
    <mergeCell ref="D1:L1"/>
    <mergeCell ref="D8:J8"/>
    <mergeCell ref="K8:L8"/>
    <mergeCell ref="D9:D10"/>
    <mergeCell ref="E9:H9"/>
    <mergeCell ref="I9:L9"/>
  </mergeCells>
  <phoneticPr fontId="16" type="noConversion"/>
  <dataValidations count="1">
    <dataValidation type="decimal" allowBlank="1" showInputMessage="1" showErrorMessage="1" errorTitle="Input Error" error="Please enter a numeric value between -99999999999999999 and 99999999999999999" sqref="E56:H61 E42:L43 E12:L33">
      <formula1>-99999999999999900</formula1>
      <formula2>99999999999999900</formula2>
    </dataValidation>
  </dataValidations>
  <hyperlinks>
    <hyperlink ref="D3" location="Navigation!E12" display="Back To Navigation Page"/>
  </hyperlinks>
  <pageMargins left="0.75" right="0.75" top="1" bottom="1" header="0.5" footer="0.5"/>
  <pageSetup orientation="portrait" horizontalDpi="200" verticalDpi="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68"/>
  <sheetViews>
    <sheetView showGridLines="0" workbookViewId="0">
      <pane xSplit="2" ySplit="1" topLeftCell="C2" activePane="bottomRight" state="frozen"/>
      <selection pane="topRight" activeCell="C1" sqref="C1"/>
      <selection pane="bottomLeft" activeCell="A2" sqref="A2"/>
      <selection pane="bottomRight" sqref="A1:C1048576"/>
    </sheetView>
  </sheetViews>
  <sheetFormatPr defaultRowHeight="15"/>
  <cols>
    <col min="1" max="3" width="9.140625" hidden="1" customWidth="1"/>
    <col min="4" max="4" width="18.42578125" customWidth="1"/>
    <col min="5" max="5" width="40" customWidth="1"/>
    <col min="6" max="13" width="16.7109375" customWidth="1"/>
  </cols>
  <sheetData>
    <row r="1" spans="1:15" ht="27.95" customHeight="1">
      <c r="A1" s="12" t="s">
        <v>2221</v>
      </c>
      <c r="D1" s="315" t="s">
        <v>0</v>
      </c>
      <c r="E1" s="315"/>
      <c r="F1" s="315"/>
      <c r="G1" s="315"/>
      <c r="H1" s="315"/>
      <c r="I1" s="315"/>
      <c r="J1" s="315"/>
      <c r="K1" s="315"/>
      <c r="L1" s="315"/>
      <c r="M1" s="315"/>
    </row>
    <row r="3" spans="1:15">
      <c r="D3" s="316" t="s">
        <v>8</v>
      </c>
      <c r="E3" s="316"/>
    </row>
    <row r="4" spans="1:15">
      <c r="A4" s="299"/>
      <c r="B4" s="299"/>
      <c r="C4" s="299" t="s">
        <v>2161</v>
      </c>
      <c r="D4" s="299"/>
      <c r="E4" s="299"/>
      <c r="F4" s="299"/>
      <c r="G4" s="299"/>
      <c r="H4" s="299"/>
      <c r="I4" s="299"/>
      <c r="J4" s="299"/>
      <c r="K4" s="299"/>
      <c r="L4" s="299"/>
      <c r="M4" s="299"/>
      <c r="N4" s="299"/>
      <c r="O4" s="299"/>
    </row>
    <row r="5" spans="1:15">
      <c r="A5" s="299"/>
      <c r="B5" s="299"/>
      <c r="C5" s="299"/>
      <c r="D5" s="299"/>
      <c r="E5" s="299"/>
      <c r="F5" s="299" t="s">
        <v>501</v>
      </c>
      <c r="G5" s="299" t="s">
        <v>501</v>
      </c>
      <c r="H5" s="299" t="s">
        <v>501</v>
      </c>
      <c r="I5" s="299" t="s">
        <v>501</v>
      </c>
      <c r="J5" s="299" t="s">
        <v>501</v>
      </c>
      <c r="K5" s="299" t="s">
        <v>501</v>
      </c>
      <c r="L5" s="299" t="s">
        <v>502</v>
      </c>
      <c r="M5" s="299" t="s">
        <v>503</v>
      </c>
      <c r="N5" s="299"/>
      <c r="O5" s="299"/>
    </row>
    <row r="6" spans="1:15">
      <c r="A6" s="299"/>
      <c r="B6" s="299"/>
      <c r="C6" s="299"/>
      <c r="D6" s="299"/>
      <c r="E6" s="299"/>
      <c r="F6" s="299" t="s">
        <v>504</v>
      </c>
      <c r="G6" s="299" t="s">
        <v>505</v>
      </c>
      <c r="H6" s="299" t="s">
        <v>506</v>
      </c>
      <c r="I6" s="299" t="s">
        <v>507</v>
      </c>
      <c r="J6" s="299" t="s">
        <v>508</v>
      </c>
      <c r="K6" s="299" t="s">
        <v>509</v>
      </c>
      <c r="L6" s="299"/>
      <c r="M6" s="299"/>
      <c r="N6" s="299"/>
      <c r="O6" s="299"/>
    </row>
    <row r="7" spans="1:15">
      <c r="A7" s="299"/>
      <c r="B7" s="299"/>
      <c r="C7" s="299" t="s">
        <v>10</v>
      </c>
      <c r="D7" s="299" t="s">
        <v>11</v>
      </c>
      <c r="E7" s="299" t="s">
        <v>11</v>
      </c>
      <c r="F7" s="299"/>
      <c r="G7" s="299"/>
      <c r="H7" s="299"/>
      <c r="I7" s="299"/>
      <c r="J7" s="299"/>
      <c r="K7" s="299"/>
      <c r="L7" s="299"/>
      <c r="M7" s="299"/>
      <c r="N7" s="299" t="s">
        <v>12</v>
      </c>
      <c r="O7" s="299" t="s">
        <v>13</v>
      </c>
    </row>
    <row r="8" spans="1:15">
      <c r="A8" s="299"/>
      <c r="B8" s="299"/>
      <c r="C8" s="299" t="s">
        <v>11</v>
      </c>
      <c r="D8" s="319" t="s">
        <v>510</v>
      </c>
      <c r="E8" s="320"/>
      <c r="F8" s="320"/>
      <c r="G8" s="320"/>
      <c r="H8" s="320"/>
      <c r="I8" s="320"/>
      <c r="J8" s="320"/>
      <c r="K8" s="320"/>
      <c r="L8" s="363" t="s">
        <v>39</v>
      </c>
      <c r="M8" s="364"/>
      <c r="N8" s="13"/>
      <c r="O8" s="299"/>
    </row>
    <row r="9" spans="1:15" ht="33.75" customHeight="1">
      <c r="A9" s="299"/>
      <c r="B9" s="299"/>
      <c r="C9" s="299" t="s">
        <v>11</v>
      </c>
      <c r="D9" s="397" t="s">
        <v>511</v>
      </c>
      <c r="E9" s="397" t="s">
        <v>187</v>
      </c>
      <c r="F9" s="366" t="s">
        <v>512</v>
      </c>
      <c r="G9" s="396"/>
      <c r="H9" s="366" t="s">
        <v>513</v>
      </c>
      <c r="I9" s="396"/>
      <c r="J9" s="366" t="s">
        <v>514</v>
      </c>
      <c r="K9" s="396"/>
      <c r="L9" s="397" t="s">
        <v>2133</v>
      </c>
      <c r="M9" s="397" t="s">
        <v>515</v>
      </c>
      <c r="O9" s="299"/>
    </row>
    <row r="10" spans="1:15">
      <c r="A10" s="299"/>
      <c r="B10" s="299"/>
      <c r="C10" s="299" t="s">
        <v>11</v>
      </c>
      <c r="D10" s="373"/>
      <c r="E10" s="373"/>
      <c r="F10" s="26" t="s">
        <v>516</v>
      </c>
      <c r="G10" s="26" t="s">
        <v>517</v>
      </c>
      <c r="H10" s="26" t="s">
        <v>518</v>
      </c>
      <c r="I10" s="26" t="s">
        <v>519</v>
      </c>
      <c r="J10" s="26" t="s">
        <v>516</v>
      </c>
      <c r="K10" s="26" t="s">
        <v>517</v>
      </c>
      <c r="L10" s="373"/>
      <c r="M10" s="373"/>
      <c r="O10" s="299"/>
    </row>
    <row r="11" spans="1:15" hidden="1">
      <c r="A11" s="299"/>
      <c r="B11" s="299"/>
      <c r="C11" s="299" t="s">
        <v>12</v>
      </c>
      <c r="O11" s="299"/>
    </row>
    <row r="12" spans="1:15">
      <c r="A12" s="299"/>
      <c r="B12" s="299" t="s">
        <v>520</v>
      </c>
      <c r="C12" s="299"/>
      <c r="D12" s="398" t="s">
        <v>521</v>
      </c>
      <c r="E12" s="27" t="s">
        <v>522</v>
      </c>
      <c r="F12" s="88"/>
      <c r="G12" s="88"/>
      <c r="H12" s="88"/>
      <c r="I12" s="88"/>
      <c r="J12" s="150"/>
      <c r="K12" s="150"/>
      <c r="L12" s="150"/>
      <c r="M12" s="150"/>
      <c r="O12" s="299"/>
    </row>
    <row r="13" spans="1:15">
      <c r="A13" s="299"/>
      <c r="B13" s="299" t="s">
        <v>523</v>
      </c>
      <c r="C13" s="299"/>
      <c r="D13" s="399"/>
      <c r="E13" s="27" t="s">
        <v>524</v>
      </c>
      <c r="F13" s="88"/>
      <c r="G13" s="88"/>
      <c r="H13" s="88"/>
      <c r="I13" s="88"/>
      <c r="J13" s="150"/>
      <c r="K13" s="150"/>
      <c r="L13" s="150"/>
      <c r="M13" s="150"/>
      <c r="O13" s="299"/>
    </row>
    <row r="14" spans="1:15">
      <c r="A14" s="299"/>
      <c r="B14" s="299" t="s">
        <v>525</v>
      </c>
      <c r="C14" s="299"/>
      <c r="D14" s="399"/>
      <c r="E14" s="27" t="s">
        <v>526</v>
      </c>
      <c r="F14" s="88"/>
      <c r="G14" s="88"/>
      <c r="H14" s="88"/>
      <c r="I14" s="88"/>
      <c r="J14" s="150"/>
      <c r="K14" s="150"/>
      <c r="L14" s="150"/>
      <c r="M14" s="150"/>
      <c r="O14" s="299"/>
    </row>
    <row r="15" spans="1:15">
      <c r="A15" s="299"/>
      <c r="B15" s="299" t="s">
        <v>527</v>
      </c>
      <c r="C15" s="299"/>
      <c r="D15" s="399"/>
      <c r="E15" s="27" t="s">
        <v>528</v>
      </c>
      <c r="F15" s="88"/>
      <c r="G15" s="88"/>
      <c r="H15" s="88"/>
      <c r="I15" s="88"/>
      <c r="J15" s="150"/>
      <c r="K15" s="150"/>
      <c r="L15" s="150"/>
      <c r="M15" s="150"/>
      <c r="O15" s="299"/>
    </row>
    <row r="16" spans="1:15">
      <c r="A16" s="299"/>
      <c r="B16" s="299" t="s">
        <v>529</v>
      </c>
      <c r="C16" s="299"/>
      <c r="D16" s="399"/>
      <c r="E16" s="27" t="s">
        <v>530</v>
      </c>
      <c r="F16" s="88"/>
      <c r="G16" s="88"/>
      <c r="H16" s="88"/>
      <c r="I16" s="88"/>
      <c r="J16" s="150"/>
      <c r="K16" s="150"/>
      <c r="L16" s="150"/>
      <c r="M16" s="150"/>
      <c r="O16" s="299"/>
    </row>
    <row r="17" spans="1:15">
      <c r="A17" s="299"/>
      <c r="B17" s="299" t="s">
        <v>531</v>
      </c>
      <c r="C17" s="299"/>
      <c r="D17" s="399"/>
      <c r="E17" s="27" t="s">
        <v>532</v>
      </c>
      <c r="F17" s="88"/>
      <c r="G17" s="88"/>
      <c r="H17" s="88"/>
      <c r="I17" s="88"/>
      <c r="J17" s="150"/>
      <c r="K17" s="150"/>
      <c r="L17" s="150"/>
      <c r="M17" s="150"/>
      <c r="O17" s="299"/>
    </row>
    <row r="18" spans="1:15">
      <c r="A18" s="299"/>
      <c r="B18" s="299" t="s">
        <v>533</v>
      </c>
      <c r="C18" s="299"/>
      <c r="D18" s="399"/>
      <c r="E18" s="27" t="s">
        <v>534</v>
      </c>
      <c r="F18" s="88"/>
      <c r="G18" s="88"/>
      <c r="H18" s="88"/>
      <c r="I18" s="88"/>
      <c r="J18" s="150"/>
      <c r="K18" s="150"/>
      <c r="L18" s="150"/>
      <c r="M18" s="150"/>
      <c r="O18" s="299"/>
    </row>
    <row r="19" spans="1:15">
      <c r="A19" s="299"/>
      <c r="B19" s="299" t="s">
        <v>535</v>
      </c>
      <c r="C19" s="299"/>
      <c r="D19" s="399"/>
      <c r="E19" s="27" t="s">
        <v>536</v>
      </c>
      <c r="F19" s="88"/>
      <c r="G19" s="88"/>
      <c r="H19" s="88"/>
      <c r="I19" s="88"/>
      <c r="J19" s="150"/>
      <c r="K19" s="150"/>
      <c r="L19" s="150"/>
      <c r="M19" s="150"/>
      <c r="O19" s="299"/>
    </row>
    <row r="20" spans="1:15">
      <c r="A20" s="299"/>
      <c r="B20" s="299" t="s">
        <v>537</v>
      </c>
      <c r="C20" s="299"/>
      <c r="D20" s="400"/>
      <c r="E20" s="14" t="s">
        <v>538</v>
      </c>
      <c r="F20" s="89">
        <f t="array" ref="F20">ROUND(F12+F13+F14+F15+F16+F17+F18+F19,2)</f>
        <v>0</v>
      </c>
      <c r="G20" s="89">
        <f t="array" ref="G20">ROUND(G12+G13+G14+G15+G16+G17+G18+G19,2)</f>
        <v>0</v>
      </c>
      <c r="H20" s="89">
        <f t="array" ref="H20">ROUND(H12+H13+H14+H15+H16+H17+H18+H19,2)</f>
        <v>0</v>
      </c>
      <c r="I20" s="89">
        <f t="array" ref="I20">ROUND(I12+I13+I14+I15+I16+I17+I18+I19,2)</f>
        <v>0</v>
      </c>
      <c r="J20" s="89">
        <f t="array" ref="J20">ROUND(J12+J13+J14+J15+J16+J17+J18+J19,2)</f>
        <v>0</v>
      </c>
      <c r="K20" s="89">
        <f t="array" ref="K20">ROUND(K12+K13+K14+K15+K16+K17+K18+K19,2)</f>
        <v>0</v>
      </c>
      <c r="L20" s="89">
        <f t="array" ref="L20">ROUND(L12+L13+L14+L15+L16+L17+L18+L19,2)</f>
        <v>0</v>
      </c>
      <c r="M20" s="89">
        <f t="array" ref="M20">ROUND(M12+M13+M14+M15+M16+M17+M18+M19,2)</f>
        <v>0</v>
      </c>
      <c r="O20" s="299"/>
    </row>
    <row r="21" spans="1:15">
      <c r="A21" s="299"/>
      <c r="B21" s="299" t="s">
        <v>539</v>
      </c>
      <c r="C21" s="299"/>
      <c r="D21" s="398" t="s">
        <v>540</v>
      </c>
      <c r="E21" s="27" t="s">
        <v>522</v>
      </c>
      <c r="F21" s="88"/>
      <c r="G21" s="88"/>
      <c r="H21" s="88"/>
      <c r="I21" s="88"/>
      <c r="J21" s="150"/>
      <c r="K21" s="150"/>
      <c r="L21" s="150"/>
      <c r="M21" s="150"/>
      <c r="O21" s="299"/>
    </row>
    <row r="22" spans="1:15">
      <c r="A22" s="299"/>
      <c r="B22" s="299" t="s">
        <v>541</v>
      </c>
      <c r="C22" s="299"/>
      <c r="D22" s="399"/>
      <c r="E22" s="27" t="s">
        <v>524</v>
      </c>
      <c r="F22" s="88"/>
      <c r="G22" s="88"/>
      <c r="H22" s="88"/>
      <c r="I22" s="88"/>
      <c r="J22" s="150"/>
      <c r="K22" s="150"/>
      <c r="L22" s="150"/>
      <c r="M22" s="150"/>
      <c r="O22" s="299"/>
    </row>
    <row r="23" spans="1:15">
      <c r="A23" s="299"/>
      <c r="B23" s="299" t="s">
        <v>542</v>
      </c>
      <c r="C23" s="299"/>
      <c r="D23" s="399"/>
      <c r="E23" s="27" t="s">
        <v>526</v>
      </c>
      <c r="F23" s="88"/>
      <c r="G23" s="88"/>
      <c r="H23" s="88"/>
      <c r="I23" s="88"/>
      <c r="J23" s="150"/>
      <c r="K23" s="150"/>
      <c r="L23" s="150"/>
      <c r="M23" s="150"/>
      <c r="O23" s="299"/>
    </row>
    <row r="24" spans="1:15">
      <c r="A24" s="299"/>
      <c r="B24" s="299" t="s">
        <v>543</v>
      </c>
      <c r="C24" s="299"/>
      <c r="D24" s="399"/>
      <c r="E24" s="27" t="s">
        <v>528</v>
      </c>
      <c r="F24" s="88"/>
      <c r="G24" s="88"/>
      <c r="H24" s="88"/>
      <c r="I24" s="88"/>
      <c r="J24" s="150"/>
      <c r="K24" s="150"/>
      <c r="L24" s="150"/>
      <c r="M24" s="150"/>
      <c r="O24" s="299"/>
    </row>
    <row r="25" spans="1:15">
      <c r="A25" s="299"/>
      <c r="B25" s="299" t="s">
        <v>544</v>
      </c>
      <c r="C25" s="299"/>
      <c r="D25" s="399"/>
      <c r="E25" s="27" t="s">
        <v>530</v>
      </c>
      <c r="F25" s="88"/>
      <c r="G25" s="88"/>
      <c r="H25" s="88"/>
      <c r="I25" s="88"/>
      <c r="J25" s="150"/>
      <c r="K25" s="150"/>
      <c r="L25" s="150"/>
      <c r="M25" s="150"/>
      <c r="O25" s="299"/>
    </row>
    <row r="26" spans="1:15">
      <c r="A26" s="299"/>
      <c r="B26" s="299" t="s">
        <v>545</v>
      </c>
      <c r="C26" s="299"/>
      <c r="D26" s="399"/>
      <c r="E26" s="27" t="s">
        <v>532</v>
      </c>
      <c r="F26" s="88"/>
      <c r="G26" s="88"/>
      <c r="H26" s="88"/>
      <c r="I26" s="88"/>
      <c r="J26" s="150"/>
      <c r="K26" s="150"/>
      <c r="L26" s="150"/>
      <c r="M26" s="150"/>
      <c r="O26" s="299"/>
    </row>
    <row r="27" spans="1:15">
      <c r="A27" s="299"/>
      <c r="B27" s="299" t="s">
        <v>546</v>
      </c>
      <c r="C27" s="299"/>
      <c r="D27" s="399"/>
      <c r="E27" s="27" t="s">
        <v>534</v>
      </c>
      <c r="F27" s="88"/>
      <c r="G27" s="88"/>
      <c r="H27" s="88"/>
      <c r="I27" s="88"/>
      <c r="J27" s="150"/>
      <c r="K27" s="150"/>
      <c r="L27" s="150"/>
      <c r="M27" s="150"/>
      <c r="O27" s="299"/>
    </row>
    <row r="28" spans="1:15">
      <c r="A28" s="299"/>
      <c r="B28" s="299" t="s">
        <v>547</v>
      </c>
      <c r="C28" s="299"/>
      <c r="D28" s="399"/>
      <c r="E28" s="27" t="s">
        <v>536</v>
      </c>
      <c r="F28" s="88"/>
      <c r="G28" s="88"/>
      <c r="H28" s="88"/>
      <c r="I28" s="88"/>
      <c r="J28" s="150"/>
      <c r="K28" s="150"/>
      <c r="L28" s="150"/>
      <c r="M28" s="150"/>
      <c r="O28" s="299"/>
    </row>
    <row r="29" spans="1:15">
      <c r="A29" s="299"/>
      <c r="B29" s="299" t="s">
        <v>548</v>
      </c>
      <c r="C29" s="299"/>
      <c r="D29" s="400"/>
      <c r="E29" s="14" t="s">
        <v>549</v>
      </c>
      <c r="F29" s="89">
        <f t="array" ref="F29">ROUND(F21+F22+F23+F24+F25+F26+F27+F28,2)</f>
        <v>0</v>
      </c>
      <c r="G29" s="89">
        <f t="array" ref="G29">ROUND(G21+G22+G23+G24+G25+G26+G27+G28,2)</f>
        <v>0</v>
      </c>
      <c r="H29" s="89">
        <f t="array" ref="H29">ROUND(H21+H22+H23+H24+H25+H26+H27+H28,2)</f>
        <v>0</v>
      </c>
      <c r="I29" s="89">
        <f t="array" ref="I29">ROUND(I21+I22+I23+I24+I25+I26+I27+I28,2)</f>
        <v>0</v>
      </c>
      <c r="J29" s="89">
        <f t="array" ref="J29">ROUND(J21+J22+J23+J24+J25+J26+J27+J28,2)</f>
        <v>0</v>
      </c>
      <c r="K29" s="89">
        <f t="array" ref="K29">ROUND(K21+K22+K23+K24+K25+K26+K27+K28,2)</f>
        <v>0</v>
      </c>
      <c r="L29" s="89">
        <f t="array" ref="L29">ROUND(L21+L22+L23+L24+L25+L26+L27+L28,2)</f>
        <v>0</v>
      </c>
      <c r="M29" s="89">
        <f t="array" ref="M29">ROUND(M21+M22+M23+M24+M25+M26+M27+M28,2)</f>
        <v>0</v>
      </c>
      <c r="O29" s="299"/>
    </row>
    <row r="30" spans="1:15">
      <c r="A30" s="299"/>
      <c r="B30" s="299" t="s">
        <v>550</v>
      </c>
      <c r="C30" s="299"/>
      <c r="D30" s="398" t="s">
        <v>551</v>
      </c>
      <c r="E30" s="27" t="s">
        <v>552</v>
      </c>
      <c r="F30" s="88"/>
      <c r="G30" s="88"/>
      <c r="H30" s="88"/>
      <c r="I30" s="88"/>
      <c r="J30" s="150"/>
      <c r="K30" s="150"/>
      <c r="L30" s="150"/>
      <c r="M30" s="150"/>
      <c r="O30" s="299"/>
    </row>
    <row r="31" spans="1:15">
      <c r="A31" s="299"/>
      <c r="B31" s="299" t="s">
        <v>553</v>
      </c>
      <c r="C31" s="299"/>
      <c r="D31" s="399"/>
      <c r="E31" s="27" t="s">
        <v>554</v>
      </c>
      <c r="F31" s="88"/>
      <c r="G31" s="88"/>
      <c r="H31" s="88"/>
      <c r="I31" s="88"/>
      <c r="J31" s="150"/>
      <c r="K31" s="150"/>
      <c r="L31" s="150"/>
      <c r="M31" s="150"/>
      <c r="O31" s="299"/>
    </row>
    <row r="32" spans="1:15">
      <c r="A32" s="299"/>
      <c r="B32" s="299" t="s">
        <v>555</v>
      </c>
      <c r="C32" s="299"/>
      <c r="D32" s="400"/>
      <c r="E32" s="14" t="s">
        <v>556</v>
      </c>
      <c r="F32" s="89">
        <f t="array" ref="F32">ROUND(F30+F31,2)</f>
        <v>0</v>
      </c>
      <c r="G32" s="89">
        <f t="array" ref="G32">ROUND(G30+G31,2)</f>
        <v>0</v>
      </c>
      <c r="H32" s="89">
        <f t="array" ref="H32">ROUND(H30+H31,2)</f>
        <v>0</v>
      </c>
      <c r="I32" s="89">
        <f t="array" ref="I32">ROUND(I30+I31,2)</f>
        <v>0</v>
      </c>
      <c r="J32" s="29">
        <f t="array" ref="J32">ROUND(J30+J31,2)</f>
        <v>0</v>
      </c>
      <c r="K32" s="29">
        <f t="array" ref="K32">ROUND(K30+K31,2)</f>
        <v>0</v>
      </c>
      <c r="L32" s="29">
        <f t="array" ref="L32">ROUND(L30+L31,2)</f>
        <v>0</v>
      </c>
      <c r="M32" s="29">
        <f t="array" ref="M32">ROUND(M30+M31,2)</f>
        <v>0</v>
      </c>
      <c r="O32" s="299"/>
    </row>
    <row r="33" spans="1:15" ht="30">
      <c r="A33" s="299"/>
      <c r="B33" s="299" t="s">
        <v>557</v>
      </c>
      <c r="C33" s="299"/>
      <c r="D33" s="14" t="s">
        <v>558</v>
      </c>
      <c r="E33" s="27"/>
      <c r="F33" s="89">
        <f t="array" ref="F33">ROUND(F20+F29+F32,2)</f>
        <v>0</v>
      </c>
      <c r="G33" s="89">
        <f t="array" ref="G33">ROUND(G20+G29+G32,2)</f>
        <v>0</v>
      </c>
      <c r="H33" s="89">
        <f t="array" ref="H33">ROUND(H20+H29+H32,2)</f>
        <v>0</v>
      </c>
      <c r="I33" s="89">
        <f t="array" ref="I33">ROUND(I20+I29+I32,2)</f>
        <v>0</v>
      </c>
      <c r="J33" s="29">
        <f t="array" ref="J33">ROUND(J20+J29+J32,2)</f>
        <v>0</v>
      </c>
      <c r="K33" s="29">
        <f t="array" ref="K33">ROUND(K20+K29+K32,2)</f>
        <v>0</v>
      </c>
      <c r="L33" s="29">
        <f t="array" ref="L33">ROUND(L20+L29+L32,2)</f>
        <v>0</v>
      </c>
      <c r="M33" s="29">
        <f t="array" ref="M33">ROUND(M20+M29+M32,2)</f>
        <v>0</v>
      </c>
      <c r="O33" s="299"/>
    </row>
    <row r="34" spans="1:15" hidden="1">
      <c r="A34" s="299"/>
      <c r="B34" s="299"/>
      <c r="C34" s="299" t="s">
        <v>12</v>
      </c>
      <c r="O34" s="299"/>
    </row>
    <row r="35" spans="1:15" hidden="1">
      <c r="A35" s="299"/>
      <c r="B35" s="299"/>
      <c r="C35" s="299" t="s">
        <v>30</v>
      </c>
      <c r="D35" s="299"/>
      <c r="E35" s="299"/>
      <c r="F35" s="299"/>
      <c r="G35" s="299"/>
      <c r="H35" s="299"/>
      <c r="I35" s="299"/>
      <c r="J35" s="299"/>
      <c r="K35" s="299"/>
      <c r="L35" s="299"/>
      <c r="M35" s="299"/>
      <c r="N35" s="299"/>
      <c r="O35" s="299" t="s">
        <v>31</v>
      </c>
    </row>
    <row r="36" spans="1:15" hidden="1"/>
    <row r="37" spans="1:15" hidden="1">
      <c r="A37" s="299"/>
      <c r="B37" s="299"/>
      <c r="C37" s="299" t="s">
        <v>2222</v>
      </c>
      <c r="D37" s="299"/>
      <c r="E37" s="299"/>
      <c r="F37" s="299"/>
      <c r="G37" s="299"/>
      <c r="H37" s="299"/>
      <c r="I37" s="299"/>
      <c r="J37" s="299"/>
      <c r="K37" s="299"/>
      <c r="L37" s="299"/>
      <c r="M37" s="299"/>
      <c r="N37" s="299"/>
      <c r="O37" s="299"/>
    </row>
    <row r="38" spans="1:15" hidden="1">
      <c r="A38" s="299"/>
      <c r="B38" s="299"/>
      <c r="C38" s="299"/>
      <c r="D38" s="299"/>
      <c r="E38" s="299"/>
      <c r="F38" s="299"/>
      <c r="G38" s="299"/>
      <c r="H38" s="299"/>
      <c r="I38" s="299"/>
      <c r="J38" s="299"/>
      <c r="K38" s="299"/>
      <c r="L38" s="299"/>
      <c r="M38" s="299"/>
      <c r="N38" s="299"/>
      <c r="O38" s="299"/>
    </row>
    <row r="39" spans="1:15" hidden="1">
      <c r="A39" s="299"/>
      <c r="B39" s="299"/>
      <c r="C39" s="299"/>
      <c r="D39" s="299"/>
      <c r="E39" s="299"/>
      <c r="F39" s="299"/>
      <c r="G39" s="299"/>
      <c r="H39" s="299"/>
      <c r="I39" s="299"/>
      <c r="J39" s="299"/>
      <c r="K39" s="299"/>
      <c r="L39" s="299"/>
      <c r="M39" s="299"/>
      <c r="N39" s="299"/>
      <c r="O39" s="299"/>
    </row>
    <row r="40" spans="1:15" hidden="1">
      <c r="A40" s="299"/>
      <c r="B40" s="299"/>
      <c r="C40" s="299" t="s">
        <v>10</v>
      </c>
      <c r="D40" s="299" t="s">
        <v>11</v>
      </c>
      <c r="E40" s="299" t="s">
        <v>11</v>
      </c>
      <c r="F40" s="299" t="s">
        <v>11</v>
      </c>
      <c r="G40" s="299" t="s">
        <v>11</v>
      </c>
      <c r="H40" s="299" t="s">
        <v>11</v>
      </c>
      <c r="I40" s="299" t="s">
        <v>11</v>
      </c>
      <c r="J40" s="299" t="s">
        <v>11</v>
      </c>
      <c r="K40" s="299" t="s">
        <v>11</v>
      </c>
      <c r="L40" s="299" t="s">
        <v>11</v>
      </c>
      <c r="M40" s="299"/>
      <c r="N40" s="299" t="s">
        <v>12</v>
      </c>
      <c r="O40" s="299" t="s">
        <v>13</v>
      </c>
    </row>
    <row r="41" spans="1:15" hidden="1">
      <c r="A41" s="299"/>
      <c r="B41" s="299"/>
      <c r="C41" s="299" t="s">
        <v>12</v>
      </c>
      <c r="O41" s="299"/>
    </row>
    <row r="42" spans="1:15" ht="15" customHeight="1">
      <c r="A42" s="299" t="s">
        <v>559</v>
      </c>
      <c r="B42" s="299"/>
      <c r="C42" s="299"/>
      <c r="D42" s="339" t="s">
        <v>560</v>
      </c>
      <c r="E42" s="339"/>
      <c r="F42" s="339"/>
      <c r="G42" s="339"/>
      <c r="H42" s="339"/>
      <c r="I42" s="339"/>
      <c r="J42" s="339"/>
      <c r="K42" s="339"/>
      <c r="L42" s="339"/>
      <c r="M42" s="150"/>
      <c r="O42" s="299"/>
    </row>
    <row r="43" spans="1:15" ht="15" customHeight="1">
      <c r="A43" s="299" t="s">
        <v>561</v>
      </c>
      <c r="B43" s="299"/>
      <c r="C43" s="299"/>
      <c r="D43" s="319" t="s">
        <v>562</v>
      </c>
      <c r="E43" s="320"/>
      <c r="F43" s="320"/>
      <c r="G43" s="320"/>
      <c r="H43" s="320"/>
      <c r="I43" s="320"/>
      <c r="J43" s="320"/>
      <c r="K43" s="320"/>
      <c r="L43" s="337"/>
      <c r="M43" s="150"/>
      <c r="O43" s="299"/>
    </row>
    <row r="44" spans="1:15" ht="15" customHeight="1">
      <c r="A44" s="299" t="s">
        <v>563</v>
      </c>
      <c r="B44" s="299"/>
      <c r="C44" s="299"/>
      <c r="D44" s="339" t="s">
        <v>564</v>
      </c>
      <c r="E44" s="339"/>
      <c r="F44" s="339"/>
      <c r="G44" s="339"/>
      <c r="H44" s="339"/>
      <c r="I44" s="339"/>
      <c r="J44" s="339"/>
      <c r="K44" s="339"/>
      <c r="L44" s="339"/>
      <c r="M44" s="41">
        <f>ROUND(IF(M42&gt;0,((F29+G29)+(F31 + G31)- M43)/M42,0),4)</f>
        <v>0</v>
      </c>
      <c r="O44" s="299"/>
    </row>
    <row r="45" spans="1:15" ht="15" customHeight="1">
      <c r="A45" s="299"/>
      <c r="B45" s="299"/>
      <c r="C45" s="299"/>
      <c r="D45" s="405" t="s">
        <v>565</v>
      </c>
      <c r="E45" s="405"/>
      <c r="F45" s="405"/>
      <c r="G45" s="405"/>
      <c r="H45" s="405"/>
      <c r="I45" s="405"/>
      <c r="J45" s="405"/>
      <c r="K45" s="405"/>
      <c r="L45" s="405"/>
      <c r="M45" s="405"/>
      <c r="O45" s="299"/>
    </row>
    <row r="46" spans="1:15" ht="15" customHeight="1">
      <c r="A46" s="299"/>
      <c r="B46" s="299"/>
      <c r="C46" s="299"/>
      <c r="D46" s="319" t="s">
        <v>566</v>
      </c>
      <c r="E46" s="320"/>
      <c r="F46" s="320"/>
      <c r="G46" s="320"/>
      <c r="H46" s="320"/>
      <c r="I46" s="320"/>
      <c r="J46" s="320"/>
      <c r="K46" s="320"/>
      <c r="L46" s="320"/>
      <c r="M46" s="337"/>
      <c r="O46" s="299"/>
    </row>
    <row r="47" spans="1:15" ht="15" customHeight="1">
      <c r="A47" s="299"/>
      <c r="B47" s="299"/>
      <c r="C47" s="299"/>
      <c r="D47" s="319" t="s">
        <v>567</v>
      </c>
      <c r="E47" s="320"/>
      <c r="F47" s="320"/>
      <c r="G47" s="320"/>
      <c r="H47" s="320"/>
      <c r="I47" s="320"/>
      <c r="J47" s="320"/>
      <c r="K47" s="320"/>
      <c r="L47" s="320"/>
      <c r="M47" s="337"/>
      <c r="O47" s="299"/>
    </row>
    <row r="48" spans="1:15">
      <c r="A48" s="299"/>
      <c r="B48" s="299"/>
      <c r="C48" s="299" t="s">
        <v>12</v>
      </c>
      <c r="O48" s="299"/>
    </row>
    <row r="49" spans="1:15">
      <c r="A49" s="299"/>
      <c r="B49" s="299"/>
      <c r="C49" s="299" t="s">
        <v>30</v>
      </c>
      <c r="D49" s="299"/>
      <c r="E49" s="299"/>
      <c r="F49" s="299"/>
      <c r="G49" s="299"/>
      <c r="H49" s="299"/>
      <c r="I49" s="299"/>
      <c r="J49" s="299"/>
      <c r="K49" s="299"/>
      <c r="L49" s="299"/>
      <c r="M49" s="299"/>
      <c r="N49" s="299"/>
      <c r="O49" s="299" t="s">
        <v>31</v>
      </c>
    </row>
    <row r="50" spans="1:15" hidden="1"/>
    <row r="51" spans="1:15" hidden="1"/>
    <row r="52" spans="1:15" s="47" customFormat="1" hidden="1">
      <c r="A52" s="261"/>
      <c r="B52" s="261"/>
      <c r="C52" s="261" t="s">
        <v>2164</v>
      </c>
      <c r="D52" s="261"/>
      <c r="E52" s="261"/>
      <c r="F52" s="261"/>
      <c r="G52" s="261"/>
      <c r="H52" s="261"/>
      <c r="I52" s="261"/>
      <c r="J52" s="261"/>
    </row>
    <row r="53" spans="1:15" s="47" customFormat="1" hidden="1">
      <c r="A53" s="261"/>
      <c r="B53" s="261"/>
      <c r="C53" s="261"/>
      <c r="D53" s="261"/>
      <c r="E53" s="261"/>
      <c r="F53" s="261"/>
      <c r="G53" s="261"/>
      <c r="H53" s="261"/>
      <c r="I53" s="261"/>
      <c r="J53" s="261"/>
    </row>
    <row r="54" spans="1:15" s="47" customFormat="1" hidden="1">
      <c r="A54" s="261"/>
      <c r="B54" s="261"/>
      <c r="C54" s="261"/>
      <c r="D54" s="261"/>
      <c r="E54" s="261"/>
      <c r="F54" s="261" t="s">
        <v>568</v>
      </c>
      <c r="G54" s="261" t="s">
        <v>569</v>
      </c>
      <c r="H54" s="261" t="s">
        <v>570</v>
      </c>
      <c r="I54" s="261"/>
      <c r="J54" s="261"/>
    </row>
    <row r="55" spans="1:15" s="47" customFormat="1" hidden="1">
      <c r="A55" s="261"/>
      <c r="B55" s="261"/>
      <c r="C55" s="261" t="s">
        <v>10</v>
      </c>
      <c r="D55" s="261" t="s">
        <v>11</v>
      </c>
      <c r="E55" s="261" t="s">
        <v>11</v>
      </c>
      <c r="F55" s="261"/>
      <c r="G55" s="261"/>
      <c r="H55" s="261"/>
      <c r="I55" s="261" t="s">
        <v>12</v>
      </c>
      <c r="J55" s="261" t="s">
        <v>13</v>
      </c>
    </row>
    <row r="56" spans="1:15" s="47" customFormat="1" hidden="1">
      <c r="A56" s="261"/>
      <c r="B56" s="261"/>
      <c r="C56" s="261" t="s">
        <v>156</v>
      </c>
      <c r="D56" s="50"/>
      <c r="E56" s="48" t="s">
        <v>157</v>
      </c>
      <c r="F56" s="49" t="str">
        <f>StartUp!G10</f>
        <v>01-Apr-2019</v>
      </c>
      <c r="G56" s="49" t="str">
        <f>StartUp!G10</f>
        <v>01-Apr-2019</v>
      </c>
      <c r="H56" s="49" t="str">
        <f>StartUp!G10</f>
        <v>01-Apr-2019</v>
      </c>
      <c r="I56" s="50"/>
      <c r="J56" s="261"/>
    </row>
    <row r="57" spans="1:15" s="47" customFormat="1" hidden="1">
      <c r="A57" s="261"/>
      <c r="B57" s="261"/>
      <c r="C57" s="261" t="s">
        <v>158</v>
      </c>
      <c r="D57" s="50"/>
      <c r="E57" s="48" t="s">
        <v>159</v>
      </c>
      <c r="F57" s="49">
        <f>StartUp!G9</f>
        <v>0</v>
      </c>
      <c r="G57" s="49">
        <f>StartUp!G9</f>
        <v>0</v>
      </c>
      <c r="H57" s="49">
        <f>StartUp!G9</f>
        <v>0</v>
      </c>
      <c r="I57" s="50"/>
      <c r="J57" s="261"/>
    </row>
    <row r="58" spans="1:15" s="47" customFormat="1">
      <c r="A58" s="261"/>
      <c r="B58" s="261"/>
      <c r="C58" s="262" t="s">
        <v>11</v>
      </c>
      <c r="D58" s="404" t="s">
        <v>571</v>
      </c>
      <c r="E58" s="404"/>
      <c r="F58" s="23" t="s">
        <v>161</v>
      </c>
      <c r="G58" s="23" t="s">
        <v>162</v>
      </c>
      <c r="H58" s="23" t="s">
        <v>163</v>
      </c>
      <c r="J58" s="261"/>
    </row>
    <row r="59" spans="1:15" s="47" customFormat="1" ht="15" hidden="1" customHeight="1">
      <c r="A59" s="261"/>
      <c r="B59" s="261"/>
      <c r="C59" s="261" t="s">
        <v>12</v>
      </c>
      <c r="D59" s="50"/>
      <c r="G59" s="52"/>
      <c r="J59" s="261"/>
    </row>
    <row r="60" spans="1:15" s="47" customFormat="1">
      <c r="A60" s="261" t="s">
        <v>164</v>
      </c>
      <c r="B60" s="261"/>
      <c r="C60" s="261"/>
      <c r="D60" s="401" t="s">
        <v>572</v>
      </c>
      <c r="E60" s="402"/>
      <c r="F60" s="150"/>
      <c r="G60" s="150"/>
      <c r="H60" s="29">
        <f t="array" ref="H60">ROUND(F60+G60,2)</f>
        <v>0</v>
      </c>
      <c r="J60" s="261"/>
    </row>
    <row r="61" spans="1:15" s="47" customFormat="1">
      <c r="A61" s="261" t="s">
        <v>166</v>
      </c>
      <c r="B61" s="261"/>
      <c r="C61" s="261"/>
      <c r="D61" s="401" t="s">
        <v>167</v>
      </c>
      <c r="E61" s="402"/>
      <c r="F61" s="150"/>
      <c r="G61" s="150"/>
      <c r="H61" s="29">
        <f t="array" ref="H61">ROUND(F61+G61,2)</f>
        <v>0</v>
      </c>
      <c r="J61" s="261"/>
    </row>
    <row r="62" spans="1:15" s="47" customFormat="1">
      <c r="A62" s="261" t="s">
        <v>168</v>
      </c>
      <c r="B62" s="261"/>
      <c r="C62" s="261"/>
      <c r="D62" s="401" t="s">
        <v>169</v>
      </c>
      <c r="E62" s="402"/>
      <c r="F62" s="29">
        <f t="array" ref="F62">ROUND(F63+F64,2)</f>
        <v>0</v>
      </c>
      <c r="G62" s="29">
        <f t="array" ref="G62">ROUND(G63+G64,2)</f>
        <v>0</v>
      </c>
      <c r="H62" s="29">
        <f t="array" ref="H62">ROUND(H63+H64,2)</f>
        <v>0</v>
      </c>
      <c r="J62" s="261"/>
    </row>
    <row r="63" spans="1:15" s="47" customFormat="1">
      <c r="A63" s="261" t="s">
        <v>170</v>
      </c>
      <c r="B63" s="261"/>
      <c r="C63" s="261"/>
      <c r="D63" s="401" t="s">
        <v>171</v>
      </c>
      <c r="E63" s="402"/>
      <c r="F63" s="150"/>
      <c r="G63" s="150"/>
      <c r="H63" s="29">
        <f t="array" ref="H63">ROUND(F63+G63,2)</f>
        <v>0</v>
      </c>
      <c r="J63" s="261"/>
    </row>
    <row r="64" spans="1:15" s="47" customFormat="1">
      <c r="A64" s="261" t="s">
        <v>172</v>
      </c>
      <c r="B64" s="261"/>
      <c r="C64" s="261"/>
      <c r="D64" s="401" t="s">
        <v>173</v>
      </c>
      <c r="E64" s="402"/>
      <c r="F64" s="150"/>
      <c r="G64" s="150"/>
      <c r="H64" s="29">
        <f t="array" ref="H64">ROUND(F64+G64,2)</f>
        <v>0</v>
      </c>
      <c r="J64" s="261"/>
    </row>
    <row r="65" spans="1:10" s="47" customFormat="1">
      <c r="A65" s="261" t="s">
        <v>174</v>
      </c>
      <c r="B65" s="261"/>
      <c r="C65" s="261"/>
      <c r="D65" s="401" t="s">
        <v>573</v>
      </c>
      <c r="E65" s="402"/>
      <c r="F65" s="29">
        <f t="array" ref="F65">ROUND(F60+F61-F62,2)</f>
        <v>0</v>
      </c>
      <c r="G65" s="29">
        <f t="array" ref="G65">ROUND(G60+G61-G62,2)</f>
        <v>0</v>
      </c>
      <c r="H65" s="29">
        <f t="array" ref="H65">ROUND(H60+H61-H62,2)</f>
        <v>0</v>
      </c>
      <c r="J65" s="261"/>
    </row>
    <row r="66" spans="1:10" s="47" customFormat="1" ht="33.75" customHeight="1">
      <c r="A66" s="261"/>
      <c r="B66" s="261"/>
      <c r="C66" s="261"/>
      <c r="D66" s="403" t="s">
        <v>574</v>
      </c>
      <c r="E66" s="330"/>
      <c r="F66" s="330"/>
      <c r="G66" s="330"/>
      <c r="H66" s="331"/>
      <c r="J66" s="261"/>
    </row>
    <row r="67" spans="1:10" s="47" customFormat="1">
      <c r="A67" s="261"/>
      <c r="B67" s="261"/>
      <c r="C67" s="261" t="s">
        <v>12</v>
      </c>
      <c r="D67" s="50"/>
      <c r="J67" s="261"/>
    </row>
    <row r="68" spans="1:10" s="47" customFormat="1">
      <c r="A68" s="261"/>
      <c r="B68" s="261"/>
      <c r="C68" s="261" t="s">
        <v>30</v>
      </c>
      <c r="D68" s="261"/>
      <c r="E68" s="261"/>
      <c r="F68" s="261"/>
      <c r="G68" s="261"/>
      <c r="H68" s="261"/>
      <c r="I68" s="261"/>
      <c r="J68" s="261" t="s">
        <v>31</v>
      </c>
    </row>
  </sheetData>
  <mergeCells count="28">
    <mergeCell ref="D44:L44"/>
    <mergeCell ref="D45:M45"/>
    <mergeCell ref="D46:M46"/>
    <mergeCell ref="D47:M47"/>
    <mergeCell ref="D63:E63"/>
    <mergeCell ref="D64:E64"/>
    <mergeCell ref="D65:E65"/>
    <mergeCell ref="D66:H66"/>
    <mergeCell ref="D58:E58"/>
    <mergeCell ref="D60:E60"/>
    <mergeCell ref="D61:E61"/>
    <mergeCell ref="D62:E62"/>
    <mergeCell ref="D42:L42"/>
    <mergeCell ref="D43:L43"/>
    <mergeCell ref="D1:M1"/>
    <mergeCell ref="D3:E3"/>
    <mergeCell ref="D8:K8"/>
    <mergeCell ref="L8:M8"/>
    <mergeCell ref="D9:D10"/>
    <mergeCell ref="E9:E10"/>
    <mergeCell ref="F9:G9"/>
    <mergeCell ref="H9:I9"/>
    <mergeCell ref="M9:M10"/>
    <mergeCell ref="D12:D20"/>
    <mergeCell ref="D21:D29"/>
    <mergeCell ref="D30:D32"/>
    <mergeCell ref="J9:K9"/>
    <mergeCell ref="L9:L10"/>
  </mergeCells>
  <phoneticPr fontId="16" type="noConversion"/>
  <dataValidations count="5">
    <dataValidation type="decimal" allowBlank="1" showInputMessage="1" showErrorMessage="1" errorTitle="Input Error" error="Please enter a numeric value between -99999999999999999 and 99999999999999999" sqref="F60:H65">
      <formula1>-99999999999999900</formula1>
      <formula2>99999999999999900</formula2>
    </dataValidation>
    <dataValidation type="decimal" allowBlank="1" showInputMessage="1" showErrorMessage="1" errorTitle="Input Error" error="Please enter a numeric value between 0 and 99999999999999999" sqref="F12:M33">
      <formula1>0</formula1>
      <formula2>99999999999999900</formula2>
    </dataValidation>
    <dataValidation type="decimal" allowBlank="1" showInputMessage="1" showErrorMessage="1" errorTitle="Input Error" error="Please enter a numeric value between -99999999999999999 and 99999999999999999" sqref="M42">
      <formula1>-99999999999999900</formula1>
      <formula2>99999999999999900</formula2>
    </dataValidation>
    <dataValidation type="decimal" allowBlank="1" showInputMessage="1" showErrorMessage="1" errorTitle="Input Error" error="Please enter a numeric value between -99999999999999999 and 99999999999999999" sqref="M43">
      <formula1>-99999999999999900</formula1>
      <formula2>99999999999999900</formula2>
    </dataValidation>
    <dataValidation type="decimal" allowBlank="1" showInputMessage="1" showErrorMessage="1" errorTitle="Input Error" error="Please enter a numeric value between -99999999999999999 and 99999999999999999" sqref="M44">
      <formula1>-99999999999999900</formula1>
      <formula2>99999999999999900</formula2>
    </dataValidation>
  </dataValidations>
  <hyperlinks>
    <hyperlink ref="D3" location="Navigation!E13" display="Back To Navigation Page"/>
  </hyperlinks>
  <pageMargins left="0.75" right="0.75" top="1" bottom="1" header="0.5" footer="0.5"/>
  <pageSetup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X21"/>
  <sheetViews>
    <sheetView showGridLines="0" workbookViewId="0">
      <pane xSplit="2" ySplit="1" topLeftCell="C2" activePane="bottomRight" state="frozen"/>
      <selection activeCell="B1" sqref="B1"/>
      <selection pane="topRight" activeCell="C1" sqref="C1"/>
      <selection pane="bottomLeft" activeCell="B2" sqref="B2"/>
      <selection pane="bottomRight" sqref="A1:C1048576"/>
    </sheetView>
  </sheetViews>
  <sheetFormatPr defaultRowHeight="15"/>
  <cols>
    <col min="1" max="1" width="18.140625" hidden="1" customWidth="1"/>
    <col min="2" max="3" width="9.140625" hidden="1" customWidth="1"/>
    <col min="4" max="22" width="16.7109375" customWidth="1"/>
  </cols>
  <sheetData>
    <row r="1" spans="1:24" ht="27.95" customHeight="1">
      <c r="A1" s="12" t="s">
        <v>2220</v>
      </c>
      <c r="D1" s="315" t="s">
        <v>1</v>
      </c>
      <c r="E1" s="315"/>
      <c r="F1" s="315"/>
      <c r="G1" s="315"/>
      <c r="H1" s="315"/>
      <c r="I1" s="315"/>
      <c r="J1" s="315"/>
      <c r="K1" s="315"/>
      <c r="L1" s="315"/>
      <c r="M1" s="315"/>
      <c r="N1" s="315"/>
      <c r="O1" s="315"/>
      <c r="P1" s="315"/>
      <c r="Q1" s="315"/>
      <c r="R1" s="315"/>
      <c r="S1" s="315"/>
      <c r="T1" s="315"/>
      <c r="U1" s="315"/>
      <c r="V1" s="315"/>
    </row>
    <row r="3" spans="1:24">
      <c r="D3" s="316" t="s">
        <v>8</v>
      </c>
      <c r="E3" s="316"/>
      <c r="F3" s="316"/>
      <c r="G3" s="316"/>
    </row>
    <row r="4" spans="1:24">
      <c r="A4" s="299"/>
      <c r="B4" s="299"/>
      <c r="C4" s="299" t="s">
        <v>2160</v>
      </c>
      <c r="D4" s="299"/>
      <c r="E4" s="299"/>
      <c r="F4" s="299"/>
      <c r="G4" s="299"/>
      <c r="H4" s="299"/>
      <c r="I4" s="299"/>
      <c r="J4" s="299"/>
      <c r="K4" s="299"/>
      <c r="L4" s="299"/>
      <c r="M4" s="299"/>
      <c r="N4" s="299"/>
      <c r="O4" s="299"/>
      <c r="P4" s="299"/>
      <c r="Q4" s="299"/>
      <c r="R4" s="299"/>
      <c r="S4" s="299"/>
      <c r="T4" s="299"/>
      <c r="U4" s="299"/>
      <c r="V4" s="299"/>
      <c r="W4" s="299"/>
      <c r="X4" s="299"/>
    </row>
    <row r="5" spans="1:24" hidden="1">
      <c r="A5" s="299"/>
      <c r="B5" s="299"/>
      <c r="C5" s="299"/>
      <c r="D5" s="299"/>
      <c r="E5" s="299"/>
      <c r="F5" s="299"/>
      <c r="G5" s="299"/>
      <c r="H5" s="299"/>
      <c r="I5" s="299"/>
      <c r="J5" s="299"/>
      <c r="K5" s="299"/>
      <c r="L5" s="299"/>
      <c r="M5" s="299"/>
      <c r="N5" s="299"/>
      <c r="O5" s="299"/>
      <c r="P5" s="299"/>
      <c r="Q5" s="299"/>
      <c r="R5" s="299"/>
      <c r="S5" s="299"/>
      <c r="T5" s="299"/>
      <c r="U5" s="299"/>
      <c r="V5" s="299"/>
      <c r="W5" s="299"/>
      <c r="X5" s="299"/>
    </row>
    <row r="6" spans="1:24" hidden="1">
      <c r="A6" s="299"/>
      <c r="B6" s="299"/>
      <c r="C6" s="299"/>
      <c r="D6" s="299" t="s">
        <v>575</v>
      </c>
      <c r="E6" s="299" t="s">
        <v>576</v>
      </c>
      <c r="F6" s="299" t="s">
        <v>577</v>
      </c>
      <c r="G6" s="299" t="s">
        <v>578</v>
      </c>
      <c r="H6" s="299" t="s">
        <v>579</v>
      </c>
      <c r="I6" s="299" t="s">
        <v>580</v>
      </c>
      <c r="J6" s="299" t="s">
        <v>581</v>
      </c>
      <c r="K6" s="299" t="s">
        <v>582</v>
      </c>
      <c r="L6" s="299"/>
      <c r="M6" s="299" t="s">
        <v>575</v>
      </c>
      <c r="N6" s="299" t="s">
        <v>576</v>
      </c>
      <c r="O6" s="299" t="s">
        <v>577</v>
      </c>
      <c r="P6" s="299" t="s">
        <v>578</v>
      </c>
      <c r="Q6" s="299" t="s">
        <v>579</v>
      </c>
      <c r="R6" s="299" t="s">
        <v>580</v>
      </c>
      <c r="S6" s="299" t="s">
        <v>581</v>
      </c>
      <c r="T6" s="299" t="s">
        <v>582</v>
      </c>
      <c r="U6" s="299"/>
      <c r="V6" s="299"/>
      <c r="W6" s="299"/>
      <c r="X6" s="299"/>
    </row>
    <row r="7" spans="1:24" hidden="1">
      <c r="A7" s="299"/>
      <c r="B7" s="299"/>
      <c r="C7" s="299" t="s">
        <v>10</v>
      </c>
      <c r="D7" s="299"/>
      <c r="E7" s="299"/>
      <c r="F7" s="299"/>
      <c r="G7" s="299"/>
      <c r="H7" s="299"/>
      <c r="I7" s="299"/>
      <c r="J7" s="299"/>
      <c r="K7" s="299"/>
      <c r="L7" s="299"/>
      <c r="M7" s="299"/>
      <c r="N7" s="299"/>
      <c r="O7" s="299"/>
      <c r="P7" s="299"/>
      <c r="Q7" s="299"/>
      <c r="R7" s="299"/>
      <c r="S7" s="299"/>
      <c r="T7" s="299"/>
      <c r="U7" s="299"/>
      <c r="V7" s="299"/>
      <c r="W7" s="299" t="s">
        <v>12</v>
      </c>
      <c r="X7" s="299" t="s">
        <v>13</v>
      </c>
    </row>
    <row r="8" spans="1:24" ht="15" customHeight="1">
      <c r="A8" s="299"/>
      <c r="B8" s="299"/>
      <c r="C8" s="299" t="s">
        <v>11</v>
      </c>
      <c r="D8" s="383" t="s">
        <v>583</v>
      </c>
      <c r="E8" s="384"/>
      <c r="F8" s="384"/>
      <c r="G8" s="384"/>
      <c r="H8" s="384"/>
      <c r="I8" s="384"/>
      <c r="J8" s="384"/>
      <c r="K8" s="384"/>
      <c r="L8" s="384"/>
      <c r="M8" s="384"/>
      <c r="N8" s="384"/>
      <c r="O8" s="384"/>
      <c r="P8" s="384"/>
      <c r="Q8" s="384"/>
      <c r="R8" s="384"/>
      <c r="S8" s="406" t="s">
        <v>143</v>
      </c>
      <c r="T8" s="406"/>
      <c r="U8" s="406"/>
      <c r="V8" s="407"/>
      <c r="X8" s="299"/>
    </row>
    <row r="9" spans="1:24" ht="15" customHeight="1">
      <c r="A9" s="299"/>
      <c r="B9" s="299"/>
      <c r="C9" s="299" t="s">
        <v>11</v>
      </c>
      <c r="D9" s="377" t="s">
        <v>584</v>
      </c>
      <c r="E9" s="408"/>
      <c r="F9" s="408"/>
      <c r="G9" s="408"/>
      <c r="H9" s="408"/>
      <c r="I9" s="408"/>
      <c r="J9" s="408"/>
      <c r="K9" s="408"/>
      <c r="L9" s="378"/>
      <c r="M9" s="409" t="s">
        <v>585</v>
      </c>
      <c r="N9" s="409"/>
      <c r="O9" s="409"/>
      <c r="P9" s="409"/>
      <c r="Q9" s="409"/>
      <c r="R9" s="409"/>
      <c r="S9" s="409"/>
      <c r="T9" s="409"/>
      <c r="U9" s="409"/>
      <c r="V9" s="397" t="s">
        <v>586</v>
      </c>
      <c r="X9" s="299"/>
    </row>
    <row r="10" spans="1:24" ht="15" customHeight="1">
      <c r="A10" s="299"/>
      <c r="B10" s="299"/>
      <c r="C10" s="299" t="s">
        <v>11</v>
      </c>
      <c r="D10" s="377" t="s">
        <v>587</v>
      </c>
      <c r="E10" s="408"/>
      <c r="F10" s="378"/>
      <c r="G10" s="377" t="s">
        <v>588</v>
      </c>
      <c r="H10" s="408"/>
      <c r="I10" s="408"/>
      <c r="J10" s="408"/>
      <c r="K10" s="408"/>
      <c r="L10" s="409" t="s">
        <v>589</v>
      </c>
      <c r="M10" s="409" t="s">
        <v>587</v>
      </c>
      <c r="N10" s="409"/>
      <c r="O10" s="409"/>
      <c r="P10" s="409" t="s">
        <v>588</v>
      </c>
      <c r="Q10" s="409"/>
      <c r="R10" s="409"/>
      <c r="S10" s="409"/>
      <c r="T10" s="409"/>
      <c r="U10" s="409" t="s">
        <v>589</v>
      </c>
      <c r="V10" s="397"/>
      <c r="X10" s="299"/>
    </row>
    <row r="11" spans="1:24" ht="30">
      <c r="A11" s="299"/>
      <c r="B11" s="299"/>
      <c r="C11" s="299" t="s">
        <v>11</v>
      </c>
      <c r="D11" s="26" t="s">
        <v>590</v>
      </c>
      <c r="E11" s="26" t="s">
        <v>591</v>
      </c>
      <c r="F11" s="26" t="s">
        <v>589</v>
      </c>
      <c r="G11" s="26" t="s">
        <v>590</v>
      </c>
      <c r="H11" s="26" t="s">
        <v>592</v>
      </c>
      <c r="I11" s="26" t="s">
        <v>593</v>
      </c>
      <c r="J11" s="26" t="s">
        <v>594</v>
      </c>
      <c r="K11" s="77" t="s">
        <v>589</v>
      </c>
      <c r="L11" s="409"/>
      <c r="M11" s="26" t="s">
        <v>590</v>
      </c>
      <c r="N11" s="26" t="s">
        <v>591</v>
      </c>
      <c r="O11" s="26" t="s">
        <v>589</v>
      </c>
      <c r="P11" s="26" t="s">
        <v>590</v>
      </c>
      <c r="Q11" s="26" t="s">
        <v>592</v>
      </c>
      <c r="R11" s="26" t="s">
        <v>593</v>
      </c>
      <c r="S11" s="26" t="s">
        <v>594</v>
      </c>
      <c r="T11" s="26" t="s">
        <v>589</v>
      </c>
      <c r="U11" s="409"/>
      <c r="V11" s="373"/>
      <c r="X11" s="299"/>
    </row>
    <row r="12" spans="1:24" hidden="1">
      <c r="A12" s="299"/>
      <c r="B12" s="299"/>
      <c r="C12" s="299" t="s">
        <v>12</v>
      </c>
      <c r="X12" s="299"/>
    </row>
    <row r="13" spans="1:24">
      <c r="A13" s="299"/>
      <c r="B13" s="299"/>
      <c r="C13" s="299"/>
      <c r="D13" s="150"/>
      <c r="E13" s="150"/>
      <c r="F13" s="29">
        <f t="array" ref="F13">ROUND(fn_D12_0_07092012+fn_E12_1_07092012,2)</f>
        <v>0</v>
      </c>
      <c r="G13" s="150"/>
      <c r="H13" s="150"/>
      <c r="I13" s="150"/>
      <c r="J13" s="150"/>
      <c r="K13" s="29">
        <f t="array" ref="K13">ROUND(fn_F12_2_07092012+fn_G12_3_07092012+fn_H12_4_07092012+fn_I12_5_07092012,2)</f>
        <v>0</v>
      </c>
      <c r="L13" s="29">
        <f t="array" ref="L13">ROUND(F13+K13,2)</f>
        <v>0</v>
      </c>
      <c r="M13" s="150"/>
      <c r="N13" s="150"/>
      <c r="O13" s="29">
        <f t="array" ref="O13">ROUND(fn_J12_12_07092012+fn_K12_13_07092012,2)</f>
        <v>0</v>
      </c>
      <c r="P13" s="150"/>
      <c r="Q13" s="150"/>
      <c r="R13" s="150"/>
      <c r="S13" s="150"/>
      <c r="T13" s="29">
        <f t="array" ref="T13">ROUND(fn_L12_14_07092012+fn_M12_15_07092012+fn_N12_16_07092012+fn_O12_17_07092012,2)</f>
        <v>0</v>
      </c>
      <c r="U13" s="29">
        <f t="array" ref="U13">ROUND(O13+T13,2)</f>
        <v>0</v>
      </c>
      <c r="V13" s="46"/>
      <c r="X13" s="299"/>
    </row>
    <row r="14" spans="1:24">
      <c r="A14" s="299"/>
      <c r="B14" s="299"/>
      <c r="C14" s="299"/>
      <c r="D14" s="411" t="s">
        <v>595</v>
      </c>
      <c r="E14" s="412"/>
      <c r="F14" s="412"/>
      <c r="G14" s="412"/>
      <c r="H14" s="412"/>
      <c r="I14" s="412"/>
      <c r="J14" s="412"/>
      <c r="K14" s="412"/>
      <c r="L14" s="412"/>
      <c r="M14" s="412"/>
      <c r="N14" s="412"/>
      <c r="O14" s="412"/>
      <c r="P14" s="412"/>
      <c r="Q14" s="412"/>
      <c r="R14" s="412"/>
      <c r="S14" s="412"/>
      <c r="T14" s="412"/>
      <c r="U14" s="412"/>
      <c r="V14" s="413"/>
      <c r="X14" s="299"/>
    </row>
    <row r="15" spans="1:24">
      <c r="A15" s="299"/>
      <c r="B15" s="299"/>
      <c r="C15" s="299"/>
      <c r="D15" s="150"/>
      <c r="E15" s="150"/>
      <c r="F15" s="29">
        <f t="array" ref="F15">ROUND(fn_D14_6_07092012+fn_E14_7_07092012,2)</f>
        <v>0</v>
      </c>
      <c r="G15" s="150"/>
      <c r="H15" s="150"/>
      <c r="I15" s="150"/>
      <c r="J15" s="150"/>
      <c r="K15" s="29">
        <f t="array" ref="K15">ROUND(fn_F14_8_07092012+fn_G14_9_07092012+fn_H14_10_07092012+fn_I14_11_07092012,2)</f>
        <v>0</v>
      </c>
      <c r="L15" s="29">
        <f t="array" ref="L15">ROUND(F15+K15,2)</f>
        <v>0</v>
      </c>
      <c r="M15" s="150"/>
      <c r="N15" s="150"/>
      <c r="O15" s="29">
        <f t="array" ref="O15">ROUND(fn_J14_18_07092012+fn_K14_19_07092012,2)</f>
        <v>0</v>
      </c>
      <c r="P15" s="150"/>
      <c r="Q15" s="150"/>
      <c r="R15" s="150"/>
      <c r="S15" s="150"/>
      <c r="T15" s="29">
        <f t="array" ref="T15">ROUND(fn_L14_20_07092012+fn_M14_21_07092012+fn_N14_22_07092012+fn_O14_23_07092012,2)</f>
        <v>0</v>
      </c>
      <c r="U15" s="29">
        <f t="array" ref="U15">ROUND(O15+T15,2)</f>
        <v>0</v>
      </c>
      <c r="V15" s="55"/>
      <c r="X15" s="299"/>
    </row>
    <row r="16" spans="1:24" ht="15" customHeight="1">
      <c r="A16" s="299"/>
      <c r="B16" s="299"/>
      <c r="C16" s="299"/>
      <c r="D16" s="410" t="s">
        <v>565</v>
      </c>
      <c r="E16" s="410"/>
      <c r="F16" s="410"/>
      <c r="G16" s="410"/>
      <c r="H16" s="410"/>
      <c r="I16" s="410"/>
      <c r="J16" s="410"/>
      <c r="K16" s="410"/>
      <c r="L16" s="410"/>
      <c r="M16" s="410"/>
      <c r="N16" s="410"/>
      <c r="O16" s="410"/>
      <c r="P16" s="410"/>
      <c r="Q16" s="410"/>
      <c r="R16" s="410"/>
      <c r="S16" s="410"/>
      <c r="T16" s="410"/>
      <c r="U16" s="410"/>
      <c r="V16" s="410"/>
      <c r="X16" s="299"/>
    </row>
    <row r="17" spans="1:24" ht="15" customHeight="1">
      <c r="A17" s="299"/>
      <c r="B17" s="299"/>
      <c r="C17" s="299"/>
      <c r="D17" s="410" t="s">
        <v>596</v>
      </c>
      <c r="E17" s="410"/>
      <c r="F17" s="410"/>
      <c r="G17" s="410"/>
      <c r="H17" s="410"/>
      <c r="I17" s="410"/>
      <c r="J17" s="410"/>
      <c r="K17" s="410"/>
      <c r="L17" s="410"/>
      <c r="M17" s="410"/>
      <c r="N17" s="410"/>
      <c r="O17" s="410"/>
      <c r="P17" s="410"/>
      <c r="Q17" s="410"/>
      <c r="R17" s="410"/>
      <c r="S17" s="410"/>
      <c r="T17" s="410"/>
      <c r="U17" s="410"/>
      <c r="V17" s="410"/>
      <c r="X17" s="299"/>
    </row>
    <row r="18" spans="1:24">
      <c r="A18" s="299"/>
      <c r="B18" s="299"/>
      <c r="C18" s="299"/>
      <c r="D18" s="410" t="s">
        <v>597</v>
      </c>
      <c r="E18" s="410"/>
      <c r="F18" s="410"/>
      <c r="G18" s="410"/>
      <c r="H18" s="410"/>
      <c r="I18" s="410"/>
      <c r="J18" s="410"/>
      <c r="K18" s="410"/>
      <c r="L18" s="410"/>
      <c r="M18" s="410"/>
      <c r="N18" s="410"/>
      <c r="O18" s="410"/>
      <c r="P18" s="410"/>
      <c r="Q18" s="410"/>
      <c r="R18" s="410"/>
      <c r="S18" s="410"/>
      <c r="T18" s="410"/>
      <c r="U18" s="410"/>
      <c r="V18" s="410"/>
      <c r="X18" s="299"/>
    </row>
    <row r="19" spans="1:24">
      <c r="A19" s="299"/>
      <c r="B19" s="299"/>
      <c r="C19" s="299"/>
      <c r="D19" s="410" t="s">
        <v>598</v>
      </c>
      <c r="E19" s="410"/>
      <c r="F19" s="410"/>
      <c r="G19" s="410"/>
      <c r="H19" s="410"/>
      <c r="I19" s="410"/>
      <c r="J19" s="410"/>
      <c r="K19" s="410"/>
      <c r="L19" s="410"/>
      <c r="M19" s="410"/>
      <c r="N19" s="410"/>
      <c r="O19" s="410"/>
      <c r="P19" s="410"/>
      <c r="Q19" s="410"/>
      <c r="R19" s="410"/>
      <c r="S19" s="410"/>
      <c r="T19" s="410"/>
      <c r="U19" s="410"/>
      <c r="V19" s="410"/>
      <c r="X19" s="299"/>
    </row>
    <row r="20" spans="1:24">
      <c r="A20" s="299"/>
      <c r="B20" s="299"/>
      <c r="C20" s="299" t="s">
        <v>12</v>
      </c>
      <c r="X20" s="299"/>
    </row>
    <row r="21" spans="1:24">
      <c r="A21" s="299"/>
      <c r="B21" s="299"/>
      <c r="C21" s="299" t="s">
        <v>30</v>
      </c>
      <c r="D21" s="299"/>
      <c r="E21" s="299"/>
      <c r="F21" s="299"/>
      <c r="G21" s="299"/>
      <c r="H21" s="299"/>
      <c r="I21" s="299"/>
      <c r="J21" s="299"/>
      <c r="K21" s="299"/>
      <c r="L21" s="299"/>
      <c r="M21" s="299"/>
      <c r="N21" s="299"/>
      <c r="O21" s="299"/>
      <c r="P21" s="299"/>
      <c r="Q21" s="299"/>
      <c r="R21" s="299"/>
      <c r="S21" s="299"/>
      <c r="T21" s="299"/>
      <c r="U21" s="299"/>
      <c r="V21" s="299"/>
      <c r="W21" s="299"/>
      <c r="X21" s="299" t="s">
        <v>31</v>
      </c>
    </row>
  </sheetData>
  <mergeCells count="18">
    <mergeCell ref="D18:V18"/>
    <mergeCell ref="D19:V19"/>
    <mergeCell ref="M10:O10"/>
    <mergeCell ref="P10:T10"/>
    <mergeCell ref="U10:U11"/>
    <mergeCell ref="D14:V14"/>
    <mergeCell ref="D16:V16"/>
    <mergeCell ref="D17:V17"/>
    <mergeCell ref="D1:V1"/>
    <mergeCell ref="D3:G3"/>
    <mergeCell ref="D8:R8"/>
    <mergeCell ref="S8:V8"/>
    <mergeCell ref="D9:L9"/>
    <mergeCell ref="M9:U9"/>
    <mergeCell ref="V9:V11"/>
    <mergeCell ref="D10:F10"/>
    <mergeCell ref="G10:K10"/>
    <mergeCell ref="L10:L11"/>
  </mergeCells>
  <phoneticPr fontId="16" type="noConversion"/>
  <dataValidations count="2">
    <dataValidation type="decimal" allowBlank="1" showInputMessage="1" showErrorMessage="1" errorTitle="Input Error" error="Please enter a numeric value between -99999999999999999 and 99999999999999999" sqref="D13:V13 D15:U15">
      <formula1>-99999999999999900</formula1>
      <formula2>99999999999999900</formula2>
    </dataValidation>
    <dataValidation type="whole" allowBlank="1" showInputMessage="1" showErrorMessage="1" errorTitle="Input Error" error="Please enter a numeric value between 0 and 99999999999999999" sqref="V15">
      <formula1>0</formula1>
      <formula2>99999999999999900</formula2>
    </dataValidation>
  </dataValidations>
  <hyperlinks>
    <hyperlink ref="D3" location="Navigation!E14" display="Back To Navigation Page"/>
  </hyperlinks>
  <pageMargins left="0.75" right="0.75" top="1" bottom="1" header="0.5" footer="0.5"/>
  <pageSetup orientation="portrait" horizontalDpi="300" verticalDpi="0" copies="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171"/>
  <sheetViews>
    <sheetView workbookViewId="0">
      <selection activeCell="C28" sqref="C28"/>
    </sheetView>
  </sheetViews>
  <sheetFormatPr defaultColWidth="9.140625" defaultRowHeight="15"/>
  <cols>
    <col min="1" max="1" width="9.140625" style="121"/>
    <col min="2" max="2" width="25.85546875" style="121" bestFit="1" customWidth="1"/>
    <col min="3" max="3" width="22.42578125" style="121" customWidth="1"/>
    <col min="4" max="4" width="17.140625" style="121" customWidth="1"/>
    <col min="5" max="6" width="9.140625" style="121"/>
    <col min="7" max="7" width="11.85546875" style="121" bestFit="1" customWidth="1"/>
    <col min="8" max="9" width="9.140625" style="121"/>
    <col min="10" max="10" width="9.140625" style="121" hidden="1" customWidth="1"/>
    <col min="11" max="11" width="53.28515625" style="121" hidden="1" customWidth="1"/>
    <col min="12" max="12" width="10.42578125" style="121" hidden="1" customWidth="1"/>
    <col min="13" max="13" width="11" style="121" hidden="1" customWidth="1"/>
    <col min="14" max="15" width="9.140625" style="121"/>
    <col min="16" max="16" width="24.5703125" style="121" customWidth="1"/>
    <col min="17" max="17" width="11" style="121" bestFit="1" customWidth="1"/>
    <col min="18" max="16384" width="9.140625" style="121"/>
  </cols>
  <sheetData>
    <row r="1" spans="2:13">
      <c r="J1" s="121" t="s">
        <v>1541</v>
      </c>
      <c r="K1" s="121" t="s">
        <v>1542</v>
      </c>
      <c r="L1" s="121" t="s">
        <v>1543</v>
      </c>
      <c r="M1" s="121">
        <v>1</v>
      </c>
    </row>
    <row r="2" spans="2:13">
      <c r="J2" s="121" t="s">
        <v>1544</v>
      </c>
      <c r="K2" s="121" t="s">
        <v>1545</v>
      </c>
      <c r="L2" s="121" t="s">
        <v>1546</v>
      </c>
      <c r="M2" s="121">
        <v>1000</v>
      </c>
    </row>
    <row r="3" spans="2:13">
      <c r="J3" s="121" t="s">
        <v>1547</v>
      </c>
      <c r="K3" s="121" t="s">
        <v>1548</v>
      </c>
      <c r="L3" s="121" t="s">
        <v>1549</v>
      </c>
      <c r="M3" s="121">
        <v>100000</v>
      </c>
    </row>
    <row r="4" spans="2:13">
      <c r="J4" s="121" t="s">
        <v>1550</v>
      </c>
      <c r="K4" s="121" t="s">
        <v>1551</v>
      </c>
      <c r="L4" s="121" t="s">
        <v>1552</v>
      </c>
      <c r="M4" s="121">
        <v>1000000</v>
      </c>
    </row>
    <row r="5" spans="2:13">
      <c r="J5" s="121" t="s">
        <v>1553</v>
      </c>
      <c r="K5" s="121" t="s">
        <v>1554</v>
      </c>
      <c r="L5" s="121" t="s">
        <v>1555</v>
      </c>
      <c r="M5" s="121">
        <v>1000000000</v>
      </c>
    </row>
    <row r="6" spans="2:13">
      <c r="B6" s="122"/>
      <c r="C6" s="123" t="s">
        <v>1556</v>
      </c>
      <c r="D6" s="123" t="s">
        <v>1557</v>
      </c>
      <c r="J6" s="121" t="s">
        <v>1558</v>
      </c>
      <c r="K6" s="121" t="s">
        <v>1559</v>
      </c>
    </row>
    <row r="7" spans="2:13">
      <c r="B7" s="122"/>
      <c r="C7" s="123" t="s">
        <v>1560</v>
      </c>
      <c r="D7" s="123" t="s">
        <v>1549</v>
      </c>
      <c r="J7" s="121" t="s">
        <v>1561</v>
      </c>
      <c r="K7" s="121" t="s">
        <v>1562</v>
      </c>
    </row>
    <row r="8" spans="2:13">
      <c r="B8" s="124" t="s">
        <v>1563</v>
      </c>
      <c r="C8" s="123" t="s">
        <v>157</v>
      </c>
      <c r="D8" s="125" t="str">
        <f>StartUp!G8</f>
        <v>01-Jan-2020</v>
      </c>
      <c r="G8" s="126" t="s">
        <v>1939</v>
      </c>
      <c r="J8" s="121" t="s">
        <v>1564</v>
      </c>
      <c r="K8" s="121" t="s">
        <v>1565</v>
      </c>
    </row>
    <row r="9" spans="2:13">
      <c r="B9" s="124"/>
      <c r="C9" s="123" t="s">
        <v>159</v>
      </c>
      <c r="D9" s="125">
        <f>StartUp!G9</f>
        <v>0</v>
      </c>
      <c r="G9" s="126"/>
      <c r="J9" s="121" t="s">
        <v>1566</v>
      </c>
      <c r="K9" s="121" t="s">
        <v>1567</v>
      </c>
    </row>
    <row r="10" spans="2:13">
      <c r="B10" s="124" t="s">
        <v>1568</v>
      </c>
      <c r="C10" s="123" t="s">
        <v>157</v>
      </c>
      <c r="D10" s="126"/>
      <c r="G10" s="126" t="s">
        <v>1940</v>
      </c>
      <c r="J10" s="121" t="s">
        <v>1569</v>
      </c>
      <c r="K10" s="121" t="s">
        <v>1570</v>
      </c>
    </row>
    <row r="11" spans="2:13">
      <c r="B11" s="124"/>
      <c r="C11" s="123" t="s">
        <v>159</v>
      </c>
      <c r="D11" s="126"/>
      <c r="G11" s="126"/>
      <c r="J11" s="121" t="s">
        <v>1571</v>
      </c>
      <c r="K11" s="121" t="s">
        <v>1572</v>
      </c>
    </row>
    <row r="12" spans="2:13">
      <c r="B12" s="122"/>
      <c r="C12" s="127" t="s">
        <v>1573</v>
      </c>
      <c r="D12" s="128">
        <f>D16</f>
        <v>0</v>
      </c>
      <c r="G12" s="126" t="s">
        <v>1941</v>
      </c>
      <c r="J12" s="121" t="s">
        <v>1574</v>
      </c>
      <c r="K12" s="121" t="s">
        <v>1575</v>
      </c>
    </row>
    <row r="13" spans="2:13">
      <c r="B13" s="122"/>
      <c r="C13" s="123" t="s">
        <v>1576</v>
      </c>
      <c r="D13" s="123"/>
      <c r="G13" s="126" t="s">
        <v>1942</v>
      </c>
      <c r="J13" s="121" t="s">
        <v>1577</v>
      </c>
      <c r="K13" s="121" t="s">
        <v>1578</v>
      </c>
    </row>
    <row r="14" spans="2:13">
      <c r="B14" s="123" t="s">
        <v>1579</v>
      </c>
      <c r="C14" s="123" t="s">
        <v>157</v>
      </c>
      <c r="D14" s="126"/>
      <c r="J14" s="121" t="s">
        <v>1580</v>
      </c>
      <c r="K14" s="121" t="s">
        <v>1581</v>
      </c>
    </row>
    <row r="15" spans="2:13">
      <c r="B15" s="123"/>
      <c r="C15" s="123" t="s">
        <v>159</v>
      </c>
      <c r="D15" s="126"/>
      <c r="J15" s="121" t="s">
        <v>1582</v>
      </c>
      <c r="K15" s="121" t="s">
        <v>1583</v>
      </c>
    </row>
    <row r="16" spans="2:13">
      <c r="B16" s="123" t="s">
        <v>1584</v>
      </c>
      <c r="C16" s="123"/>
      <c r="D16" s="126"/>
      <c r="J16" s="121" t="s">
        <v>1585</v>
      </c>
      <c r="K16" s="121" t="s">
        <v>1586</v>
      </c>
    </row>
    <row r="17" spans="2:11">
      <c r="B17" s="123" t="s">
        <v>1587</v>
      </c>
      <c r="C17" s="123"/>
      <c r="D17" s="123"/>
      <c r="J17" s="121" t="s">
        <v>1588</v>
      </c>
      <c r="K17" s="121" t="s">
        <v>1589</v>
      </c>
    </row>
    <row r="18" spans="2:11">
      <c r="B18" s="123" t="s">
        <v>1590</v>
      </c>
      <c r="C18" s="123"/>
      <c r="D18" s="123" t="s">
        <v>631</v>
      </c>
      <c r="J18" s="121" t="s">
        <v>1591</v>
      </c>
      <c r="K18" s="121" t="s">
        <v>1592</v>
      </c>
    </row>
    <row r="19" spans="2:11">
      <c r="B19" s="123" t="s">
        <v>1593</v>
      </c>
      <c r="C19" s="123"/>
      <c r="D19" s="123">
        <v>0</v>
      </c>
      <c r="J19" s="121" t="s">
        <v>1594</v>
      </c>
      <c r="K19" s="121" t="s">
        <v>1595</v>
      </c>
    </row>
    <row r="20" spans="2:11">
      <c r="B20" s="123" t="s">
        <v>1596</v>
      </c>
      <c r="C20" s="123"/>
      <c r="D20" s="123">
        <v>2010</v>
      </c>
      <c r="J20" s="121" t="s">
        <v>1597</v>
      </c>
      <c r="K20" s="121" t="s">
        <v>1598</v>
      </c>
    </row>
    <row r="21" spans="2:11">
      <c r="B21" s="123" t="s">
        <v>1599</v>
      </c>
      <c r="C21" s="123"/>
      <c r="D21" s="123">
        <v>0</v>
      </c>
      <c r="J21" s="121" t="s">
        <v>1600</v>
      </c>
      <c r="K21" s="121" t="s">
        <v>1601</v>
      </c>
    </row>
    <row r="22" spans="2:11">
      <c r="B22" s="123" t="s">
        <v>1602</v>
      </c>
      <c r="C22" s="123"/>
      <c r="D22" s="123" t="s">
        <v>1936</v>
      </c>
      <c r="J22" s="121" t="s">
        <v>1603</v>
      </c>
      <c r="K22" s="121" t="s">
        <v>1604</v>
      </c>
    </row>
    <row r="23" spans="2:11">
      <c r="D23" s="121">
        <v>2</v>
      </c>
      <c r="J23" s="121" t="s">
        <v>1605</v>
      </c>
      <c r="K23" s="121" t="s">
        <v>1606</v>
      </c>
    </row>
    <row r="24" spans="2:11">
      <c r="J24" s="121" t="s">
        <v>1607</v>
      </c>
      <c r="K24" s="121" t="s">
        <v>1608</v>
      </c>
    </row>
    <row r="25" spans="2:11" ht="15.75" thickBot="1">
      <c r="J25" s="121" t="s">
        <v>1609</v>
      </c>
      <c r="K25" s="121" t="s">
        <v>1610</v>
      </c>
    </row>
    <row r="26" spans="2:11" ht="15.75" thickBot="1">
      <c r="B26" s="121" t="s">
        <v>1046</v>
      </c>
      <c r="C26" s="131" t="s">
        <v>1049</v>
      </c>
      <c r="J26" s="121" t="s">
        <v>1611</v>
      </c>
      <c r="K26" s="121" t="s">
        <v>1612</v>
      </c>
    </row>
    <row r="27" spans="2:11">
      <c r="B27" s="121" t="s">
        <v>1047</v>
      </c>
      <c r="C27" s="121" t="s">
        <v>1050</v>
      </c>
      <c r="J27" s="121" t="s">
        <v>1613</v>
      </c>
      <c r="K27" s="121" t="s">
        <v>1614</v>
      </c>
    </row>
    <row r="28" spans="2:11">
      <c r="B28" s="121" t="s">
        <v>1048</v>
      </c>
      <c r="C28" s="121" t="s">
        <v>2368</v>
      </c>
      <c r="J28" s="121" t="s">
        <v>1615</v>
      </c>
      <c r="K28" s="121" t="s">
        <v>1616</v>
      </c>
    </row>
    <row r="29" spans="2:11">
      <c r="B29" s="121" t="s">
        <v>1908</v>
      </c>
      <c r="C29" s="121" t="s">
        <v>1909</v>
      </c>
      <c r="J29" s="121" t="s">
        <v>1617</v>
      </c>
      <c r="K29" s="121" t="s">
        <v>1618</v>
      </c>
    </row>
    <row r="30" spans="2:11">
      <c r="J30" s="121" t="s">
        <v>1619</v>
      </c>
      <c r="K30" s="121" t="s">
        <v>1620</v>
      </c>
    </row>
    <row r="31" spans="2:11">
      <c r="J31" s="121" t="s">
        <v>1621</v>
      </c>
      <c r="K31" s="121" t="s">
        <v>1622</v>
      </c>
    </row>
    <row r="32" spans="2:11">
      <c r="J32" s="121" t="s">
        <v>1623</v>
      </c>
      <c r="K32" s="121" t="s">
        <v>1624</v>
      </c>
    </row>
    <row r="33" spans="10:11">
      <c r="J33" s="121" t="s">
        <v>1625</v>
      </c>
      <c r="K33" s="121" t="s">
        <v>1626</v>
      </c>
    </row>
    <row r="34" spans="10:11">
      <c r="J34" s="121" t="s">
        <v>1627</v>
      </c>
      <c r="K34" s="121" t="s">
        <v>1628</v>
      </c>
    </row>
    <row r="35" spans="10:11">
      <c r="J35" s="121" t="s">
        <v>1629</v>
      </c>
      <c r="K35" s="121" t="s">
        <v>1630</v>
      </c>
    </row>
    <row r="36" spans="10:11">
      <c r="J36" s="121" t="s">
        <v>1631</v>
      </c>
      <c r="K36" s="121" t="s">
        <v>1632</v>
      </c>
    </row>
    <row r="37" spans="10:11">
      <c r="J37" s="121" t="s">
        <v>1633</v>
      </c>
      <c r="K37" s="121" t="s">
        <v>1634</v>
      </c>
    </row>
    <row r="38" spans="10:11">
      <c r="J38" s="121" t="s">
        <v>1635</v>
      </c>
      <c r="K38" s="121" t="s">
        <v>1636</v>
      </c>
    </row>
    <row r="39" spans="10:11">
      <c r="J39" s="121" t="s">
        <v>1637</v>
      </c>
      <c r="K39" s="121" t="s">
        <v>1638</v>
      </c>
    </row>
    <row r="40" spans="10:11">
      <c r="J40" s="121" t="s">
        <v>1639</v>
      </c>
      <c r="K40" s="121" t="s">
        <v>1640</v>
      </c>
    </row>
    <row r="41" spans="10:11">
      <c r="J41" s="121" t="s">
        <v>1641</v>
      </c>
      <c r="K41" s="121" t="s">
        <v>1642</v>
      </c>
    </row>
    <row r="42" spans="10:11">
      <c r="J42" s="121" t="s">
        <v>1643</v>
      </c>
      <c r="K42" s="121" t="s">
        <v>1644</v>
      </c>
    </row>
    <row r="43" spans="10:11">
      <c r="J43" s="121" t="s">
        <v>1645</v>
      </c>
      <c r="K43" s="121" t="s">
        <v>1646</v>
      </c>
    </row>
    <row r="44" spans="10:11">
      <c r="J44" s="121" t="s">
        <v>1647</v>
      </c>
      <c r="K44" s="121" t="s">
        <v>1648</v>
      </c>
    </row>
    <row r="45" spans="10:11">
      <c r="J45" s="121" t="s">
        <v>1649</v>
      </c>
      <c r="K45" s="121" t="s">
        <v>1650</v>
      </c>
    </row>
    <row r="46" spans="10:11">
      <c r="J46" s="121" t="s">
        <v>1651</v>
      </c>
      <c r="K46" s="121" t="s">
        <v>1652</v>
      </c>
    </row>
    <row r="47" spans="10:11">
      <c r="J47" s="121" t="s">
        <v>1653</v>
      </c>
      <c r="K47" s="121" t="s">
        <v>1654</v>
      </c>
    </row>
    <row r="48" spans="10:11">
      <c r="J48" s="121" t="s">
        <v>1655</v>
      </c>
      <c r="K48" s="121" t="s">
        <v>1656</v>
      </c>
    </row>
    <row r="49" spans="10:11">
      <c r="J49" s="121" t="s">
        <v>1657</v>
      </c>
      <c r="K49" s="121" t="s">
        <v>1658</v>
      </c>
    </row>
    <row r="50" spans="10:11">
      <c r="J50" s="121" t="s">
        <v>1659</v>
      </c>
      <c r="K50" s="121" t="s">
        <v>1660</v>
      </c>
    </row>
    <row r="51" spans="10:11">
      <c r="J51" s="121" t="s">
        <v>1661</v>
      </c>
      <c r="K51" s="121" t="s">
        <v>1662</v>
      </c>
    </row>
    <row r="52" spans="10:11">
      <c r="J52" s="121" t="s">
        <v>1663</v>
      </c>
      <c r="K52" s="121" t="s">
        <v>1664</v>
      </c>
    </row>
    <row r="53" spans="10:11">
      <c r="J53" s="121" t="s">
        <v>1665</v>
      </c>
      <c r="K53" s="121" t="s">
        <v>1666</v>
      </c>
    </row>
    <row r="54" spans="10:11">
      <c r="J54" s="121" t="s">
        <v>1667</v>
      </c>
      <c r="K54" s="121" t="s">
        <v>1668</v>
      </c>
    </row>
    <row r="55" spans="10:11">
      <c r="J55" s="121" t="s">
        <v>1669</v>
      </c>
      <c r="K55" s="121" t="s">
        <v>1670</v>
      </c>
    </row>
    <row r="56" spans="10:11">
      <c r="J56" s="121" t="s">
        <v>1671</v>
      </c>
      <c r="K56" s="121" t="s">
        <v>1672</v>
      </c>
    </row>
    <row r="57" spans="10:11">
      <c r="J57" s="121" t="s">
        <v>1673</v>
      </c>
      <c r="K57" s="121" t="s">
        <v>1674</v>
      </c>
    </row>
    <row r="58" spans="10:11">
      <c r="J58" s="121" t="s">
        <v>1675</v>
      </c>
      <c r="K58" s="121" t="s">
        <v>1676</v>
      </c>
    </row>
    <row r="59" spans="10:11">
      <c r="J59" s="121" t="s">
        <v>1677</v>
      </c>
      <c r="K59" s="121" t="s">
        <v>1678</v>
      </c>
    </row>
    <row r="60" spans="10:11">
      <c r="J60" s="121" t="s">
        <v>1679</v>
      </c>
      <c r="K60" s="121" t="s">
        <v>1680</v>
      </c>
    </row>
    <row r="61" spans="10:11">
      <c r="J61" s="121" t="s">
        <v>1681</v>
      </c>
      <c r="K61" s="121" t="s">
        <v>1682</v>
      </c>
    </row>
    <row r="62" spans="10:11">
      <c r="J62" s="121" t="s">
        <v>1683</v>
      </c>
      <c r="K62" s="121" t="s">
        <v>1684</v>
      </c>
    </row>
    <row r="63" spans="10:11">
      <c r="J63" s="121" t="s">
        <v>1685</v>
      </c>
      <c r="K63" s="121" t="s">
        <v>1686</v>
      </c>
    </row>
    <row r="64" spans="10:11">
      <c r="J64" s="121" t="s">
        <v>1687</v>
      </c>
      <c r="K64" s="121" t="s">
        <v>1688</v>
      </c>
    </row>
    <row r="65" spans="10:11">
      <c r="J65" s="121" t="s">
        <v>1689</v>
      </c>
      <c r="K65" s="121" t="s">
        <v>1690</v>
      </c>
    </row>
    <row r="66" spans="10:11">
      <c r="J66" s="121" t="s">
        <v>1691</v>
      </c>
      <c r="K66" s="121" t="s">
        <v>1692</v>
      </c>
    </row>
    <row r="67" spans="10:11">
      <c r="J67" s="121" t="s">
        <v>1693</v>
      </c>
      <c r="K67" s="121" t="s">
        <v>1694</v>
      </c>
    </row>
    <row r="68" spans="10:11">
      <c r="J68" s="121" t="s">
        <v>1695</v>
      </c>
      <c r="K68" s="121" t="s">
        <v>1557</v>
      </c>
    </row>
    <row r="69" spans="10:11">
      <c r="J69" s="121" t="s">
        <v>1696</v>
      </c>
      <c r="K69" s="121" t="s">
        <v>1697</v>
      </c>
    </row>
    <row r="70" spans="10:11">
      <c r="J70" s="121" t="s">
        <v>1698</v>
      </c>
      <c r="K70" s="121" t="s">
        <v>1699</v>
      </c>
    </row>
    <row r="71" spans="10:11">
      <c r="J71" s="121" t="s">
        <v>1700</v>
      </c>
      <c r="K71" s="121" t="s">
        <v>1701</v>
      </c>
    </row>
    <row r="72" spans="10:11">
      <c r="J72" s="121" t="s">
        <v>1702</v>
      </c>
      <c r="K72" s="121" t="s">
        <v>1703</v>
      </c>
    </row>
    <row r="73" spans="10:11">
      <c r="J73" s="121" t="s">
        <v>1704</v>
      </c>
      <c r="K73" s="121" t="s">
        <v>1705</v>
      </c>
    </row>
    <row r="74" spans="10:11">
      <c r="J74" s="121" t="s">
        <v>1706</v>
      </c>
      <c r="K74" s="121" t="s">
        <v>1707</v>
      </c>
    </row>
    <row r="75" spans="10:11">
      <c r="J75" s="121" t="s">
        <v>1708</v>
      </c>
      <c r="K75" s="121" t="s">
        <v>1709</v>
      </c>
    </row>
    <row r="76" spans="10:11">
      <c r="J76" s="121" t="s">
        <v>1710</v>
      </c>
      <c r="K76" s="121" t="s">
        <v>1711</v>
      </c>
    </row>
    <row r="77" spans="10:11">
      <c r="J77" s="121" t="s">
        <v>1712</v>
      </c>
      <c r="K77" s="121" t="s">
        <v>1713</v>
      </c>
    </row>
    <row r="78" spans="10:11">
      <c r="J78" s="121" t="s">
        <v>1714</v>
      </c>
      <c r="K78" s="121" t="s">
        <v>1715</v>
      </c>
    </row>
    <row r="79" spans="10:11">
      <c r="J79" s="121" t="s">
        <v>1716</v>
      </c>
      <c r="K79" s="121" t="s">
        <v>1717</v>
      </c>
    </row>
    <row r="80" spans="10:11">
      <c r="J80" s="121" t="s">
        <v>1718</v>
      </c>
      <c r="K80" s="121" t="s">
        <v>1719</v>
      </c>
    </row>
    <row r="81" spans="10:11">
      <c r="J81" s="121" t="s">
        <v>1720</v>
      </c>
      <c r="K81" s="121" t="s">
        <v>1721</v>
      </c>
    </row>
    <row r="82" spans="10:11">
      <c r="J82" s="121" t="s">
        <v>1722</v>
      </c>
      <c r="K82" s="121" t="s">
        <v>1723</v>
      </c>
    </row>
    <row r="83" spans="10:11">
      <c r="J83" s="121" t="s">
        <v>1724</v>
      </c>
      <c r="K83" s="121" t="s">
        <v>1725</v>
      </c>
    </row>
    <row r="84" spans="10:11">
      <c r="J84" s="121" t="s">
        <v>1726</v>
      </c>
      <c r="K84" s="121" t="s">
        <v>1727</v>
      </c>
    </row>
    <row r="85" spans="10:11">
      <c r="J85" s="121" t="s">
        <v>1728</v>
      </c>
      <c r="K85" s="121" t="s">
        <v>1729</v>
      </c>
    </row>
    <row r="86" spans="10:11">
      <c r="J86" s="121" t="s">
        <v>1730</v>
      </c>
      <c r="K86" s="121" t="s">
        <v>1731</v>
      </c>
    </row>
    <row r="87" spans="10:11">
      <c r="J87" s="121" t="s">
        <v>1732</v>
      </c>
      <c r="K87" s="121" t="s">
        <v>1733</v>
      </c>
    </row>
    <row r="88" spans="10:11">
      <c r="J88" s="121" t="s">
        <v>1734</v>
      </c>
      <c r="K88" s="121" t="s">
        <v>1735</v>
      </c>
    </row>
    <row r="89" spans="10:11">
      <c r="J89" s="121" t="s">
        <v>1736</v>
      </c>
      <c r="K89" s="121" t="s">
        <v>1737</v>
      </c>
    </row>
    <row r="90" spans="10:11">
      <c r="J90" s="121" t="s">
        <v>1738</v>
      </c>
      <c r="K90" s="121" t="s">
        <v>1739</v>
      </c>
    </row>
    <row r="91" spans="10:11">
      <c r="J91" s="121" t="s">
        <v>1740</v>
      </c>
      <c r="K91" s="121" t="s">
        <v>1741</v>
      </c>
    </row>
    <row r="92" spans="10:11">
      <c r="J92" s="121" t="s">
        <v>1742</v>
      </c>
      <c r="K92" s="121" t="s">
        <v>1743</v>
      </c>
    </row>
    <row r="93" spans="10:11">
      <c r="J93" s="121" t="s">
        <v>1744</v>
      </c>
      <c r="K93" s="121" t="s">
        <v>1745</v>
      </c>
    </row>
    <row r="94" spans="10:11">
      <c r="J94" s="121" t="s">
        <v>1746</v>
      </c>
      <c r="K94" s="121" t="s">
        <v>1747</v>
      </c>
    </row>
    <row r="95" spans="10:11">
      <c r="J95" s="121" t="s">
        <v>1748</v>
      </c>
      <c r="K95" s="121" t="s">
        <v>1749</v>
      </c>
    </row>
    <row r="96" spans="10:11">
      <c r="J96" s="121" t="s">
        <v>1750</v>
      </c>
      <c r="K96" s="121" t="s">
        <v>1751</v>
      </c>
    </row>
    <row r="97" spans="10:11">
      <c r="J97" s="121" t="s">
        <v>1752</v>
      </c>
      <c r="K97" s="121" t="s">
        <v>1753</v>
      </c>
    </row>
    <row r="98" spans="10:11">
      <c r="J98" s="121" t="s">
        <v>1754</v>
      </c>
      <c r="K98" s="121" t="s">
        <v>1755</v>
      </c>
    </row>
    <row r="99" spans="10:11">
      <c r="J99" s="121" t="s">
        <v>1756</v>
      </c>
      <c r="K99" s="121" t="s">
        <v>1757</v>
      </c>
    </row>
    <row r="100" spans="10:11">
      <c r="J100" s="121" t="s">
        <v>1758</v>
      </c>
      <c r="K100" s="121" t="s">
        <v>1759</v>
      </c>
    </row>
    <row r="101" spans="10:11">
      <c r="J101" s="121" t="s">
        <v>1760</v>
      </c>
      <c r="K101" s="121" t="s">
        <v>1761</v>
      </c>
    </row>
    <row r="102" spans="10:11">
      <c r="J102" s="121" t="s">
        <v>1762</v>
      </c>
      <c r="K102" s="121" t="s">
        <v>1763</v>
      </c>
    </row>
    <row r="103" spans="10:11">
      <c r="J103" s="121" t="s">
        <v>1764</v>
      </c>
      <c r="K103" s="121" t="s">
        <v>1765</v>
      </c>
    </row>
    <row r="104" spans="10:11">
      <c r="J104" s="121" t="s">
        <v>1766</v>
      </c>
      <c r="K104" s="121" t="s">
        <v>1767</v>
      </c>
    </row>
    <row r="105" spans="10:11">
      <c r="J105" s="121" t="s">
        <v>1768</v>
      </c>
      <c r="K105" s="121" t="s">
        <v>1769</v>
      </c>
    </row>
    <row r="106" spans="10:11">
      <c r="J106" s="121" t="s">
        <v>1770</v>
      </c>
      <c r="K106" s="121" t="s">
        <v>1771</v>
      </c>
    </row>
    <row r="107" spans="10:11">
      <c r="J107" s="121" t="s">
        <v>1772</v>
      </c>
      <c r="K107" s="121" t="s">
        <v>1773</v>
      </c>
    </row>
    <row r="108" spans="10:11">
      <c r="J108" s="121" t="s">
        <v>1774</v>
      </c>
      <c r="K108" s="121" t="s">
        <v>1775</v>
      </c>
    </row>
    <row r="109" spans="10:11">
      <c r="J109" s="121" t="s">
        <v>1776</v>
      </c>
      <c r="K109" s="121" t="s">
        <v>1777</v>
      </c>
    </row>
    <row r="110" spans="10:11">
      <c r="J110" s="121" t="s">
        <v>1778</v>
      </c>
      <c r="K110" s="121" t="s">
        <v>1779</v>
      </c>
    </row>
    <row r="111" spans="10:11">
      <c r="J111" s="121" t="s">
        <v>1780</v>
      </c>
      <c r="K111" s="121" t="s">
        <v>1781</v>
      </c>
    </row>
    <row r="112" spans="10:11">
      <c r="J112" s="121" t="s">
        <v>1782</v>
      </c>
      <c r="K112" s="121" t="s">
        <v>1783</v>
      </c>
    </row>
    <row r="113" spans="10:11">
      <c r="J113" s="121" t="s">
        <v>1784</v>
      </c>
      <c r="K113" s="121" t="s">
        <v>1785</v>
      </c>
    </row>
    <row r="114" spans="10:11">
      <c r="J114" s="121" t="s">
        <v>1786</v>
      </c>
      <c r="K114" s="121" t="s">
        <v>1787</v>
      </c>
    </row>
    <row r="115" spans="10:11">
      <c r="J115" s="121" t="s">
        <v>1788</v>
      </c>
      <c r="K115" s="121" t="s">
        <v>1789</v>
      </c>
    </row>
    <row r="116" spans="10:11">
      <c r="J116" s="121" t="s">
        <v>1790</v>
      </c>
      <c r="K116" s="121" t="s">
        <v>1791</v>
      </c>
    </row>
    <row r="117" spans="10:11">
      <c r="J117" s="121" t="s">
        <v>1792</v>
      </c>
      <c r="K117" s="121" t="s">
        <v>1793</v>
      </c>
    </row>
    <row r="118" spans="10:11">
      <c r="J118" s="121" t="s">
        <v>1794</v>
      </c>
      <c r="K118" s="121" t="s">
        <v>1795</v>
      </c>
    </row>
    <row r="119" spans="10:11">
      <c r="J119" s="121" t="s">
        <v>1796</v>
      </c>
      <c r="K119" s="121" t="s">
        <v>1797</v>
      </c>
    </row>
    <row r="120" spans="10:11">
      <c r="J120" s="121" t="s">
        <v>1798</v>
      </c>
      <c r="K120" s="121" t="s">
        <v>1799</v>
      </c>
    </row>
    <row r="121" spans="10:11">
      <c r="J121" s="121" t="s">
        <v>1800</v>
      </c>
      <c r="K121" s="121" t="s">
        <v>1801</v>
      </c>
    </row>
    <row r="122" spans="10:11">
      <c r="J122" s="121" t="s">
        <v>1802</v>
      </c>
      <c r="K122" s="121" t="s">
        <v>1803</v>
      </c>
    </row>
    <row r="123" spans="10:11">
      <c r="J123" s="121" t="s">
        <v>1804</v>
      </c>
      <c r="K123" s="121" t="s">
        <v>1805</v>
      </c>
    </row>
    <row r="124" spans="10:11">
      <c r="J124" s="121" t="s">
        <v>1806</v>
      </c>
      <c r="K124" s="121" t="s">
        <v>1807</v>
      </c>
    </row>
    <row r="125" spans="10:11">
      <c r="J125" s="121" t="s">
        <v>1808</v>
      </c>
      <c r="K125" s="121" t="s">
        <v>1809</v>
      </c>
    </row>
    <row r="126" spans="10:11">
      <c r="J126" s="121" t="s">
        <v>1810</v>
      </c>
      <c r="K126" s="121" t="s">
        <v>1811</v>
      </c>
    </row>
    <row r="127" spans="10:11">
      <c r="J127" s="121" t="s">
        <v>1812</v>
      </c>
      <c r="K127" s="121" t="s">
        <v>1813</v>
      </c>
    </row>
    <row r="128" spans="10:11">
      <c r="J128" s="121" t="s">
        <v>1814</v>
      </c>
      <c r="K128" s="121" t="s">
        <v>1815</v>
      </c>
    </row>
    <row r="129" spans="10:11">
      <c r="J129" s="121" t="s">
        <v>1816</v>
      </c>
      <c r="K129" s="121" t="s">
        <v>1817</v>
      </c>
    </row>
    <row r="130" spans="10:11">
      <c r="J130" s="121" t="s">
        <v>1818</v>
      </c>
      <c r="K130" s="121" t="s">
        <v>1819</v>
      </c>
    </row>
    <row r="131" spans="10:11">
      <c r="J131" s="121" t="s">
        <v>1820</v>
      </c>
      <c r="K131" s="121" t="s">
        <v>1821</v>
      </c>
    </row>
    <row r="132" spans="10:11">
      <c r="J132" s="121" t="s">
        <v>1822</v>
      </c>
      <c r="K132" s="121" t="s">
        <v>1823</v>
      </c>
    </row>
    <row r="133" spans="10:11">
      <c r="J133" s="121" t="s">
        <v>1824</v>
      </c>
      <c r="K133" s="121" t="s">
        <v>1825</v>
      </c>
    </row>
    <row r="134" spans="10:11">
      <c r="J134" s="121" t="s">
        <v>1826</v>
      </c>
      <c r="K134" s="121" t="s">
        <v>1827</v>
      </c>
    </row>
    <row r="135" spans="10:11">
      <c r="J135" s="121" t="s">
        <v>1828</v>
      </c>
      <c r="K135" s="121" t="s">
        <v>1829</v>
      </c>
    </row>
    <row r="136" spans="10:11">
      <c r="J136" s="121" t="s">
        <v>1830</v>
      </c>
      <c r="K136" s="121" t="s">
        <v>1831</v>
      </c>
    </row>
    <row r="137" spans="10:11">
      <c r="J137" s="121" t="s">
        <v>1832</v>
      </c>
      <c r="K137" s="121" t="s">
        <v>1833</v>
      </c>
    </row>
    <row r="138" spans="10:11">
      <c r="J138" s="121" t="s">
        <v>1834</v>
      </c>
      <c r="K138" s="121" t="s">
        <v>1835</v>
      </c>
    </row>
    <row r="139" spans="10:11">
      <c r="J139" s="121" t="s">
        <v>1836</v>
      </c>
      <c r="K139" s="121" t="s">
        <v>1837</v>
      </c>
    </row>
    <row r="140" spans="10:11">
      <c r="J140" s="121" t="s">
        <v>1838</v>
      </c>
      <c r="K140" s="121" t="s">
        <v>1839</v>
      </c>
    </row>
    <row r="141" spans="10:11">
      <c r="J141" s="121" t="s">
        <v>1840</v>
      </c>
      <c r="K141" s="121" t="s">
        <v>1841</v>
      </c>
    </row>
    <row r="142" spans="10:11">
      <c r="J142" s="121" t="s">
        <v>1842</v>
      </c>
      <c r="K142" s="121" t="s">
        <v>1843</v>
      </c>
    </row>
    <row r="143" spans="10:11">
      <c r="J143" s="121" t="s">
        <v>1844</v>
      </c>
      <c r="K143" s="121" t="s">
        <v>1845</v>
      </c>
    </row>
    <row r="144" spans="10:11">
      <c r="J144" s="121" t="s">
        <v>1846</v>
      </c>
      <c r="K144" s="121" t="s">
        <v>1847</v>
      </c>
    </row>
    <row r="145" spans="10:11">
      <c r="J145" s="121" t="s">
        <v>1848</v>
      </c>
      <c r="K145" s="121" t="s">
        <v>1849</v>
      </c>
    </row>
    <row r="146" spans="10:11">
      <c r="J146" s="121" t="s">
        <v>1850</v>
      </c>
      <c r="K146" s="121" t="s">
        <v>1851</v>
      </c>
    </row>
    <row r="147" spans="10:11">
      <c r="J147" s="121" t="s">
        <v>1852</v>
      </c>
      <c r="K147" s="121" t="s">
        <v>1853</v>
      </c>
    </row>
    <row r="148" spans="10:11">
      <c r="J148" s="121" t="s">
        <v>1854</v>
      </c>
      <c r="K148" s="121" t="s">
        <v>1855</v>
      </c>
    </row>
    <row r="149" spans="10:11">
      <c r="J149" s="121" t="s">
        <v>1856</v>
      </c>
      <c r="K149" s="121" t="s">
        <v>1857</v>
      </c>
    </row>
    <row r="150" spans="10:11">
      <c r="J150" s="121" t="s">
        <v>1858</v>
      </c>
      <c r="K150" s="121" t="s">
        <v>1859</v>
      </c>
    </row>
    <row r="151" spans="10:11">
      <c r="J151" s="121" t="s">
        <v>1860</v>
      </c>
      <c r="K151" s="121" t="s">
        <v>1861</v>
      </c>
    </row>
    <row r="152" spans="10:11">
      <c r="J152" s="121" t="s">
        <v>1862</v>
      </c>
      <c r="K152" s="121" t="s">
        <v>1863</v>
      </c>
    </row>
    <row r="153" spans="10:11">
      <c r="J153" s="121" t="s">
        <v>1864</v>
      </c>
      <c r="K153" s="121" t="s">
        <v>1865</v>
      </c>
    </row>
    <row r="154" spans="10:11">
      <c r="J154" s="121" t="s">
        <v>1866</v>
      </c>
      <c r="K154" s="121" t="s">
        <v>1867</v>
      </c>
    </row>
    <row r="155" spans="10:11">
      <c r="J155" s="121" t="s">
        <v>1868</v>
      </c>
      <c r="K155" s="121" t="s">
        <v>1869</v>
      </c>
    </row>
    <row r="156" spans="10:11">
      <c r="J156" s="121" t="s">
        <v>1870</v>
      </c>
      <c r="K156" s="121" t="s">
        <v>1871</v>
      </c>
    </row>
    <row r="157" spans="10:11">
      <c r="J157" s="121" t="s">
        <v>1872</v>
      </c>
      <c r="K157" s="121" t="s">
        <v>1873</v>
      </c>
    </row>
    <row r="158" spans="10:11">
      <c r="J158" s="121" t="s">
        <v>1874</v>
      </c>
      <c r="K158" s="121" t="s">
        <v>1875</v>
      </c>
    </row>
    <row r="159" spans="10:11">
      <c r="J159" s="121" t="s">
        <v>1876</v>
      </c>
      <c r="K159" s="121" t="s">
        <v>1877</v>
      </c>
    </row>
    <row r="160" spans="10:11">
      <c r="J160" s="121" t="s">
        <v>1878</v>
      </c>
      <c r="K160" s="121" t="s">
        <v>1879</v>
      </c>
    </row>
    <row r="161" spans="10:11">
      <c r="J161" s="121" t="s">
        <v>1880</v>
      </c>
      <c r="K161" s="121" t="s">
        <v>1881</v>
      </c>
    </row>
    <row r="162" spans="10:11">
      <c r="J162" s="121" t="s">
        <v>1882</v>
      </c>
      <c r="K162" s="121" t="s">
        <v>1883</v>
      </c>
    </row>
    <row r="163" spans="10:11">
      <c r="J163" s="121" t="s">
        <v>1884</v>
      </c>
      <c r="K163" s="121" t="s">
        <v>1885</v>
      </c>
    </row>
    <row r="164" spans="10:11">
      <c r="J164" s="121" t="s">
        <v>1886</v>
      </c>
      <c r="K164" s="121" t="s">
        <v>1887</v>
      </c>
    </row>
    <row r="165" spans="10:11">
      <c r="J165" s="121" t="s">
        <v>1888</v>
      </c>
      <c r="K165" s="121" t="s">
        <v>1889</v>
      </c>
    </row>
    <row r="166" spans="10:11">
      <c r="J166" s="121" t="s">
        <v>1890</v>
      </c>
      <c r="K166" s="121" t="s">
        <v>1891</v>
      </c>
    </row>
    <row r="167" spans="10:11">
      <c r="J167" s="121" t="s">
        <v>1892</v>
      </c>
      <c r="K167" s="121" t="s">
        <v>1893</v>
      </c>
    </row>
    <row r="168" spans="10:11">
      <c r="J168" s="121" t="s">
        <v>1894</v>
      </c>
      <c r="K168" s="121" t="s">
        <v>1895</v>
      </c>
    </row>
    <row r="169" spans="10:11">
      <c r="J169" s="121" t="s">
        <v>1896</v>
      </c>
      <c r="K169" s="121" t="s">
        <v>1897</v>
      </c>
    </row>
    <row r="170" spans="10:11">
      <c r="J170" s="121" t="s">
        <v>1898</v>
      </c>
      <c r="K170" s="121" t="s">
        <v>1899</v>
      </c>
    </row>
    <row r="171" spans="10:11">
      <c r="J171" s="121" t="s">
        <v>1900</v>
      </c>
      <c r="K171" s="121" t="s">
        <v>1901</v>
      </c>
    </row>
  </sheetData>
  <sheetProtection selectLockedCells="1"/>
  <dataConsolidate/>
  <phoneticPr fontId="16" type="noConversion"/>
  <dataValidations count="2">
    <dataValidation type="list" allowBlank="1" showInputMessage="1" showErrorMessage="1" sqref="D7">
      <formula1>ScaleList</formula1>
    </dataValidation>
    <dataValidation type="list" allowBlank="1" showInputMessage="1" showErrorMessage="1" sqref="D6">
      <formula1>UnitList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M313"/>
  <sheetViews>
    <sheetView showGridLines="0" zoomScale="80" zoomScaleNormal="80" workbookViewId="0">
      <pane xSplit="5" ySplit="15" topLeftCell="M30" activePane="bottomRight" state="frozen"/>
      <selection pane="topRight" activeCell="F1" sqref="F1"/>
      <selection pane="bottomLeft" activeCell="A16" sqref="A16"/>
      <selection pane="bottomRight" activeCell="S40" sqref="S40"/>
    </sheetView>
  </sheetViews>
  <sheetFormatPr defaultRowHeight="15"/>
  <cols>
    <col min="1" max="1" width="16.7109375" style="169" hidden="1" customWidth="1"/>
    <col min="2" max="2" width="37.140625" style="169" hidden="1" customWidth="1"/>
    <col min="3" max="3" width="24.7109375" style="169" hidden="1" customWidth="1"/>
    <col min="4" max="4" width="11.5703125" customWidth="1"/>
    <col min="5" max="5" width="56.28515625" customWidth="1"/>
    <col min="6" max="13" width="18.5703125" style="148" customWidth="1"/>
    <col min="14" max="21" width="18.5703125" customWidth="1"/>
    <col min="22" max="24" width="18.5703125" style="148" customWidth="1"/>
    <col min="25" max="29" width="18.5703125" customWidth="1"/>
    <col min="30" max="35" width="18.5703125" style="148" customWidth="1"/>
    <col min="36" max="49" width="11.5703125" customWidth="1"/>
  </cols>
  <sheetData>
    <row r="1" spans="1:37" ht="27.75" customHeight="1">
      <c r="A1" s="176" t="s">
        <v>2218</v>
      </c>
      <c r="D1" s="315" t="s">
        <v>2</v>
      </c>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row>
    <row r="3" spans="1:37">
      <c r="D3" s="316" t="s">
        <v>8</v>
      </c>
      <c r="E3" s="316"/>
    </row>
    <row r="4" spans="1:37" s="169" customFormat="1"/>
    <row r="5" spans="1:37" s="169" customFormat="1" hidden="1">
      <c r="A5" s="299"/>
      <c r="B5" s="299"/>
      <c r="C5" s="299" t="s">
        <v>2159</v>
      </c>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row>
    <row r="6" spans="1:37" s="169" customFormat="1" hidden="1">
      <c r="A6" s="299"/>
      <c r="B6" s="299"/>
      <c r="C6" s="299"/>
      <c r="D6" s="299"/>
      <c r="E6" s="299"/>
      <c r="F6" s="299" t="s">
        <v>2021</v>
      </c>
      <c r="G6" s="299" t="s">
        <v>2022</v>
      </c>
      <c r="H6" s="299" t="s">
        <v>401</v>
      </c>
      <c r="I6" s="299" t="s">
        <v>404</v>
      </c>
      <c r="J6" s="299" t="s">
        <v>405</v>
      </c>
      <c r="K6" s="299" t="s">
        <v>599</v>
      </c>
      <c r="L6" s="299" t="s">
        <v>2250</v>
      </c>
      <c r="M6" s="299" t="s">
        <v>2023</v>
      </c>
      <c r="N6" s="300" t="s">
        <v>600</v>
      </c>
      <c r="O6" s="299" t="s">
        <v>601</v>
      </c>
      <c r="P6" s="299" t="s">
        <v>602</v>
      </c>
      <c r="Q6" s="299" t="s">
        <v>603</v>
      </c>
      <c r="R6" s="299" t="s">
        <v>604</v>
      </c>
      <c r="S6" s="299" t="s">
        <v>605</v>
      </c>
      <c r="T6" s="299" t="s">
        <v>606</v>
      </c>
      <c r="U6" s="300" t="s">
        <v>607</v>
      </c>
      <c r="V6" s="299" t="s">
        <v>2254</v>
      </c>
      <c r="W6" s="299" t="s">
        <v>2255</v>
      </c>
      <c r="X6" s="299" t="s">
        <v>2256</v>
      </c>
      <c r="Y6" s="299" t="s">
        <v>608</v>
      </c>
      <c r="Z6" s="299" t="s">
        <v>609</v>
      </c>
      <c r="AA6" s="299" t="s">
        <v>610</v>
      </c>
      <c r="AB6" s="299" t="s">
        <v>402</v>
      </c>
      <c r="AC6" s="299" t="s">
        <v>611</v>
      </c>
      <c r="AD6" s="299" t="s">
        <v>612</v>
      </c>
      <c r="AE6" s="299" t="s">
        <v>613</v>
      </c>
      <c r="AF6" s="299" t="s">
        <v>2015</v>
      </c>
      <c r="AG6" s="299" t="s">
        <v>2016</v>
      </c>
      <c r="AH6" s="299" t="s">
        <v>2017</v>
      </c>
      <c r="AI6" s="299" t="s">
        <v>2018</v>
      </c>
      <c r="AJ6" s="299"/>
      <c r="AK6" s="299"/>
    </row>
    <row r="7" spans="1:37" s="169" customFormat="1" hidden="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row>
    <row r="8" spans="1:37" s="169" customFormat="1" hidden="1">
      <c r="A8" s="299"/>
      <c r="B8" s="299"/>
      <c r="C8" s="299" t="s">
        <v>10</v>
      </c>
      <c r="D8" s="299" t="s">
        <v>11</v>
      </c>
      <c r="E8" s="299" t="s">
        <v>11</v>
      </c>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t="s">
        <v>12</v>
      </c>
      <c r="AK8" s="299" t="s">
        <v>13</v>
      </c>
    </row>
    <row r="9" spans="1:37" ht="35.450000000000003" hidden="1" customHeight="1">
      <c r="A9" s="299"/>
      <c r="B9" s="299"/>
      <c r="C9" s="299" t="s">
        <v>156</v>
      </c>
      <c r="D9" s="32"/>
      <c r="E9" s="54" t="s">
        <v>157</v>
      </c>
      <c r="F9" s="49" t="str">
        <f>StartUp!G8</f>
        <v>01-Jan-2020</v>
      </c>
      <c r="G9" s="49" t="str">
        <f>StartUp!G8</f>
        <v>01-Jan-2020</v>
      </c>
      <c r="H9" s="49" t="str">
        <f>StartUp!G8</f>
        <v>01-Jan-2020</v>
      </c>
      <c r="I9" s="49" t="str">
        <f>StartUp!G8</f>
        <v>01-Jan-2020</v>
      </c>
      <c r="J9" s="49" t="str">
        <f>StartUp!G8</f>
        <v>01-Jan-2020</v>
      </c>
      <c r="K9" s="49" t="str">
        <f>StartUp!G8</f>
        <v>01-Jan-2020</v>
      </c>
      <c r="L9" s="251" t="str">
        <f>StartUp!G8</f>
        <v>01-Jan-2020</v>
      </c>
      <c r="M9" s="49" t="str">
        <f>StartUp!G8</f>
        <v>01-Jan-2020</v>
      </c>
      <c r="N9" s="49" t="str">
        <f>StartUp!G10</f>
        <v>01-Apr-2019</v>
      </c>
      <c r="O9" s="49" t="str">
        <f>StartUp!G10</f>
        <v>01-Apr-2019</v>
      </c>
      <c r="P9" s="49" t="str">
        <f>StartUp!G10</f>
        <v>01-Apr-2019</v>
      </c>
      <c r="Q9" s="49" t="str">
        <f>StartUp!G10</f>
        <v>01-Apr-2019</v>
      </c>
      <c r="R9" s="49" t="str">
        <f>StartUp!G10</f>
        <v>01-Apr-2019</v>
      </c>
      <c r="S9" s="49" t="str">
        <f>StartUp!G10</f>
        <v>01-Apr-2019</v>
      </c>
      <c r="T9" s="49" t="str">
        <f>StartUp!G10</f>
        <v>01-Apr-2019</v>
      </c>
      <c r="U9" s="49" t="str">
        <f>StartUp!G10</f>
        <v>01-Apr-2019</v>
      </c>
      <c r="V9" s="251" t="str">
        <f>StartUp!G8</f>
        <v>01-Jan-2020</v>
      </c>
      <c r="W9" s="251" t="str">
        <f>StartUp!G8</f>
        <v>01-Jan-2020</v>
      </c>
      <c r="X9" s="251" t="str">
        <f>StartUp!G8</f>
        <v>01-Jan-2020</v>
      </c>
      <c r="Y9" s="49" t="str">
        <f>StartUp!G8</f>
        <v>01-Jan-2020</v>
      </c>
      <c r="Z9" s="49" t="str">
        <f>StartUp!G8</f>
        <v>01-Jan-2020</v>
      </c>
      <c r="AA9" s="49" t="str">
        <f>StartUp!G8</f>
        <v>01-Jan-2020</v>
      </c>
      <c r="AB9" s="49" t="str">
        <f>StartUp!G10</f>
        <v>01-Apr-2019</v>
      </c>
      <c r="AC9" s="49" t="str">
        <f>StartUp!G10</f>
        <v>01-Apr-2019</v>
      </c>
      <c r="AD9" s="251" t="str">
        <f>StartUp!G10</f>
        <v>01-Apr-2019</v>
      </c>
      <c r="AE9" s="251" t="str">
        <f>StartUp!G10</f>
        <v>01-Apr-2019</v>
      </c>
      <c r="AF9" s="49" t="str">
        <f>StartUp!G10</f>
        <v>01-Apr-2019</v>
      </c>
      <c r="AG9" s="49" t="str">
        <f>StartUp!G10</f>
        <v>01-Apr-2019</v>
      </c>
      <c r="AH9" s="49" t="str">
        <f>StartUp!G10</f>
        <v>01-Apr-2019</v>
      </c>
      <c r="AI9" s="49" t="str">
        <f>StartUp!G10</f>
        <v>01-Apr-2019</v>
      </c>
      <c r="AJ9" s="32"/>
      <c r="AK9" s="299"/>
    </row>
    <row r="10" spans="1:37" ht="23.1" hidden="1" customHeight="1">
      <c r="A10" s="299"/>
      <c r="B10" s="299"/>
      <c r="C10" s="299" t="s">
        <v>158</v>
      </c>
      <c r="D10" s="32"/>
      <c r="E10" s="54" t="s">
        <v>159</v>
      </c>
      <c r="F10" s="49">
        <f>StartUp!G9</f>
        <v>0</v>
      </c>
      <c r="G10" s="49">
        <f>StartUp!G9</f>
        <v>0</v>
      </c>
      <c r="H10" s="49">
        <f>StartUp!G9</f>
        <v>0</v>
      </c>
      <c r="I10" s="49">
        <f>StartUp!G9</f>
        <v>0</v>
      </c>
      <c r="J10" s="49">
        <f>StartUp!G9</f>
        <v>0</v>
      </c>
      <c r="K10" s="49">
        <f>StartUp!G9</f>
        <v>0</v>
      </c>
      <c r="L10" s="251">
        <f>StartUp!G9</f>
        <v>0</v>
      </c>
      <c r="M10" s="49">
        <f>StartUp!G9</f>
        <v>0</v>
      </c>
      <c r="N10" s="49">
        <f>StartUp!G9</f>
        <v>0</v>
      </c>
      <c r="O10" s="49">
        <f>StartUp!G9</f>
        <v>0</v>
      </c>
      <c r="P10" s="49">
        <f>StartUp!G9</f>
        <v>0</v>
      </c>
      <c r="Q10" s="49">
        <f>StartUp!G9</f>
        <v>0</v>
      </c>
      <c r="R10" s="49">
        <f>StartUp!G9</f>
        <v>0</v>
      </c>
      <c r="S10" s="49">
        <f>StartUp!G9</f>
        <v>0</v>
      </c>
      <c r="T10" s="49">
        <f>StartUp!G9</f>
        <v>0</v>
      </c>
      <c r="U10" s="49">
        <f>StartUp!G9</f>
        <v>0</v>
      </c>
      <c r="V10" s="251">
        <f>StartUp!G9</f>
        <v>0</v>
      </c>
      <c r="W10" s="251">
        <f>StartUp!G9</f>
        <v>0</v>
      </c>
      <c r="X10" s="251">
        <f>StartUp!G9</f>
        <v>0</v>
      </c>
      <c r="Y10" s="49">
        <f>StartUp!G9</f>
        <v>0</v>
      </c>
      <c r="Z10" s="49">
        <f>StartUp!G9</f>
        <v>0</v>
      </c>
      <c r="AA10" s="49">
        <f>StartUp!G9</f>
        <v>0</v>
      </c>
      <c r="AB10" s="49">
        <f>StartUp!G9</f>
        <v>0</v>
      </c>
      <c r="AC10" s="49">
        <f>StartUp!G9</f>
        <v>0</v>
      </c>
      <c r="AD10" s="49">
        <f>StartUp!G9</f>
        <v>0</v>
      </c>
      <c r="AE10" s="49">
        <f>StartUp!G9</f>
        <v>0</v>
      </c>
      <c r="AF10" s="49">
        <f>StartUp!G9</f>
        <v>0</v>
      </c>
      <c r="AG10" s="49">
        <f>StartUp!G9</f>
        <v>0</v>
      </c>
      <c r="AH10" s="49">
        <f>StartUp!G9</f>
        <v>0</v>
      </c>
      <c r="AI10" s="49">
        <f>StartUp!G9</f>
        <v>0</v>
      </c>
      <c r="AJ10" s="32"/>
      <c r="AK10" s="299"/>
    </row>
    <row r="11" spans="1:37">
      <c r="A11" s="299"/>
      <c r="B11" s="299"/>
      <c r="C11" s="301" t="s">
        <v>11</v>
      </c>
      <c r="D11" s="417" t="s">
        <v>614</v>
      </c>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8" t="s">
        <v>114</v>
      </c>
      <c r="AC11" s="419"/>
      <c r="AD11" s="419"/>
      <c r="AE11" s="419"/>
      <c r="AF11" s="419"/>
      <c r="AG11" s="419"/>
      <c r="AH11" s="419"/>
      <c r="AI11" s="419"/>
      <c r="AK11" s="299"/>
    </row>
    <row r="12" spans="1:37" ht="120">
      <c r="A12" s="299"/>
      <c r="B12" s="299"/>
      <c r="C12" s="301" t="s">
        <v>11</v>
      </c>
      <c r="D12" s="91" t="s">
        <v>615</v>
      </c>
      <c r="E12" s="91" t="s">
        <v>187</v>
      </c>
      <c r="F12" s="170" t="s">
        <v>2019</v>
      </c>
      <c r="G12" s="170" t="s">
        <v>2020</v>
      </c>
      <c r="H12" s="170" t="s">
        <v>803</v>
      </c>
      <c r="I12" s="170" t="s">
        <v>804</v>
      </c>
      <c r="J12" s="170" t="s">
        <v>423</v>
      </c>
      <c r="K12" s="203" t="s">
        <v>616</v>
      </c>
      <c r="L12" s="232" t="s">
        <v>2249</v>
      </c>
      <c r="M12" s="170" t="s">
        <v>2375</v>
      </c>
      <c r="N12" s="24" t="s">
        <v>2121</v>
      </c>
      <c r="O12" s="24" t="s">
        <v>2122</v>
      </c>
      <c r="P12" s="24" t="s">
        <v>2123</v>
      </c>
      <c r="Q12" s="24" t="s">
        <v>617</v>
      </c>
      <c r="R12" s="24" t="s">
        <v>618</v>
      </c>
      <c r="S12" s="24" t="s">
        <v>619</v>
      </c>
      <c r="T12" s="24" t="s">
        <v>620</v>
      </c>
      <c r="U12" s="24" t="s">
        <v>2124</v>
      </c>
      <c r="V12" s="232" t="s">
        <v>2251</v>
      </c>
      <c r="W12" s="232" t="s">
        <v>2252</v>
      </c>
      <c r="X12" s="232" t="s">
        <v>2253</v>
      </c>
      <c r="Y12" s="24" t="s">
        <v>621</v>
      </c>
      <c r="Z12" s="24" t="s">
        <v>237</v>
      </c>
      <c r="AA12" s="24" t="s">
        <v>239</v>
      </c>
      <c r="AB12" s="24" t="s">
        <v>622</v>
      </c>
      <c r="AC12" s="24" t="s">
        <v>623</v>
      </c>
      <c r="AD12" s="203" t="s">
        <v>624</v>
      </c>
      <c r="AE12" s="203" t="s">
        <v>625</v>
      </c>
      <c r="AF12" s="170" t="s">
        <v>2011</v>
      </c>
      <c r="AG12" s="170" t="s">
        <v>2012</v>
      </c>
      <c r="AH12" s="170" t="s">
        <v>2013</v>
      </c>
      <c r="AI12" s="170" t="s">
        <v>2014</v>
      </c>
      <c r="AK12" s="299"/>
    </row>
    <row r="13" spans="1:37">
      <c r="A13" s="299"/>
      <c r="B13" s="299"/>
      <c r="C13" s="301" t="s">
        <v>11</v>
      </c>
      <c r="D13" s="24" t="s">
        <v>626</v>
      </c>
      <c r="E13" s="24" t="s">
        <v>627</v>
      </c>
      <c r="F13" s="170" t="s">
        <v>628</v>
      </c>
      <c r="G13" s="170" t="s">
        <v>629</v>
      </c>
      <c r="H13" s="170" t="s">
        <v>630</v>
      </c>
      <c r="I13" s="170" t="s">
        <v>631</v>
      </c>
      <c r="J13" s="170" t="s">
        <v>632</v>
      </c>
      <c r="K13" s="203" t="s">
        <v>633</v>
      </c>
      <c r="L13" s="233" t="s">
        <v>634</v>
      </c>
      <c r="M13" s="233" t="s">
        <v>635</v>
      </c>
      <c r="N13" s="233" t="s">
        <v>805</v>
      </c>
      <c r="O13" s="233" t="s">
        <v>636</v>
      </c>
      <c r="P13" s="233" t="s">
        <v>637</v>
      </c>
      <c r="Q13" s="233" t="s">
        <v>638</v>
      </c>
      <c r="R13" s="233" t="s">
        <v>639</v>
      </c>
      <c r="S13" s="233" t="s">
        <v>640</v>
      </c>
      <c r="T13" s="233" t="s">
        <v>641</v>
      </c>
      <c r="U13" s="24" t="s">
        <v>642</v>
      </c>
      <c r="V13" s="232" t="s">
        <v>806</v>
      </c>
      <c r="W13" s="232" t="s">
        <v>807</v>
      </c>
      <c r="X13" s="232" t="s">
        <v>2025</v>
      </c>
      <c r="Y13" s="24" t="s">
        <v>2026</v>
      </c>
      <c r="Z13" s="24" t="s">
        <v>2027</v>
      </c>
      <c r="AA13" s="24" t="s">
        <v>2028</v>
      </c>
      <c r="AB13" s="24" t="s">
        <v>2029</v>
      </c>
      <c r="AC13" s="24" t="s">
        <v>2030</v>
      </c>
      <c r="AD13" s="203" t="s">
        <v>2031</v>
      </c>
      <c r="AE13" s="203" t="s">
        <v>2032</v>
      </c>
      <c r="AF13" s="170" t="s">
        <v>2258</v>
      </c>
      <c r="AG13" s="170" t="s">
        <v>2259</v>
      </c>
      <c r="AH13" s="170" t="s">
        <v>2260</v>
      </c>
      <c r="AI13" s="170" t="s">
        <v>2261</v>
      </c>
      <c r="AK13" s="299"/>
    </row>
    <row r="14" spans="1:37">
      <c r="A14" s="299"/>
      <c r="B14" s="299"/>
      <c r="C14" s="301" t="s">
        <v>11</v>
      </c>
      <c r="D14" s="372" t="s">
        <v>643</v>
      </c>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K14" s="299"/>
    </row>
    <row r="15" spans="1:37" hidden="1">
      <c r="A15" s="299"/>
      <c r="B15" s="299"/>
      <c r="C15" s="299" t="s">
        <v>12</v>
      </c>
      <c r="AK15" s="299"/>
    </row>
    <row r="16" spans="1:37">
      <c r="A16" s="299"/>
      <c r="B16" s="299" t="s">
        <v>644</v>
      </c>
      <c r="C16" s="299"/>
      <c r="D16" s="27"/>
      <c r="E16" s="75" t="s">
        <v>645</v>
      </c>
      <c r="F16" s="154">
        <f t="array" ref="F16">ROUND(F17+F21,2)</f>
        <v>0</v>
      </c>
      <c r="G16" s="154">
        <f t="array" ref="G16">ROUND(G17+G21,2)</f>
        <v>0</v>
      </c>
      <c r="H16" s="154">
        <f t="array" ref="H16">ROUND(F16+G16,2)</f>
        <v>0</v>
      </c>
      <c r="I16" s="154">
        <f t="array" ref="I16">ROUND(I17+I21,2)</f>
        <v>0</v>
      </c>
      <c r="J16" s="154">
        <f t="array" ref="J16">ROUND(H16+I16,2)</f>
        <v>0</v>
      </c>
      <c r="K16" s="154">
        <f t="array" ref="K16">ROUND(K17+K21,2)</f>
        <v>0</v>
      </c>
      <c r="L16" s="238">
        <f t="array" ref="L16">ROUND(L17+L21,2)</f>
        <v>0</v>
      </c>
      <c r="M16" s="154">
        <f t="array" ref="M16">ROUND(M17+M21,2)</f>
        <v>0</v>
      </c>
      <c r="N16" s="154">
        <f t="array" ref="N16">ROUND(N17+N21,2)</f>
        <v>0</v>
      </c>
      <c r="O16" s="154">
        <f t="array" ref="O16">ROUND(O17+O21,2)</f>
        <v>0</v>
      </c>
      <c r="P16" s="154">
        <f t="array" ref="P16">ROUND(P17+P21,2)</f>
        <v>0</v>
      </c>
      <c r="Q16" s="154">
        <f t="array" ref="Q16">ROUND(Q17+Q21,2)</f>
        <v>0</v>
      </c>
      <c r="R16" s="154">
        <f t="array" ref="R16">ROUND(R17+R21,2)</f>
        <v>0</v>
      </c>
      <c r="S16" s="154">
        <f t="array" ref="S16">ROUND(S17+S21,2)</f>
        <v>0</v>
      </c>
      <c r="T16" s="154">
        <f t="array" ref="T16">ROUND(T17+T21,2)</f>
        <v>0</v>
      </c>
      <c r="U16" s="29">
        <f>ROUND(IF(O16+P16-Q16-R16-S16+T16&lt;0,0,O16+P16-Q16-R16-S16+T16),2)</f>
        <v>0</v>
      </c>
      <c r="V16" s="238">
        <f t="array" ref="V16">ROUND(V17+V21,2)</f>
        <v>0</v>
      </c>
      <c r="W16" s="238">
        <f t="array" ref="W16">ROUND(W17+W21,2)</f>
        <v>0</v>
      </c>
      <c r="X16" s="238">
        <f t="array" ref="X16">ROUND(X17+X21,2)</f>
        <v>0</v>
      </c>
      <c r="Y16" s="29">
        <f t="array" ref="Y16">ROUND(Y17+Y21,2)</f>
        <v>0</v>
      </c>
      <c r="Z16" s="29">
        <f t="array" ref="Z16">ROUND(Z17+Z21,2)</f>
        <v>0</v>
      </c>
      <c r="AA16" s="29">
        <f t="array" ref="AA16">ROUND(AA17+AA21,2)</f>
        <v>0</v>
      </c>
      <c r="AB16" s="29">
        <f t="array" ref="AB16">ROUND(AB17+AB21,2)</f>
        <v>0</v>
      </c>
      <c r="AC16" s="29">
        <f t="array" ref="AC16">ROUND(AC17+AC21,2)</f>
        <v>0</v>
      </c>
      <c r="AD16" s="154">
        <f t="array" ref="AD16">ROUND(AD17+AD21,2)</f>
        <v>0</v>
      </c>
      <c r="AE16" s="154">
        <f t="array" ref="AE16">ROUND(AE17+AE21,2)</f>
        <v>0</v>
      </c>
      <c r="AF16" s="154">
        <f t="array" ref="AF16">ROUND(AF17+AF21,2)</f>
        <v>0</v>
      </c>
      <c r="AG16" s="154">
        <f t="array" ref="AG16">ROUND(AG17+AG21,2)</f>
        <v>0</v>
      </c>
      <c r="AH16" s="154">
        <f t="array" ref="AH16">ROUND(AH17+AH21,2)</f>
        <v>0</v>
      </c>
      <c r="AI16" s="154">
        <f t="array" ref="AI16">ROUND(AI17+AI21,2)</f>
        <v>0</v>
      </c>
      <c r="AK16" s="299"/>
    </row>
    <row r="17" spans="1:37">
      <c r="A17" s="299"/>
      <c r="B17" s="299" t="s">
        <v>646</v>
      </c>
      <c r="C17" s="299"/>
      <c r="D17" s="27"/>
      <c r="E17" s="75" t="s">
        <v>647</v>
      </c>
      <c r="F17" s="190">
        <f t="array" ref="F17">ROUND(F18+F19+F20,2)</f>
        <v>0</v>
      </c>
      <c r="G17" s="190">
        <f t="array" ref="G17">ROUND(G18+G19+G20,2)</f>
        <v>0</v>
      </c>
      <c r="H17" s="154">
        <f t="array" ref="H17">ROUND(F17+G17,2)</f>
        <v>0</v>
      </c>
      <c r="I17" s="190">
        <f t="array" ref="I17">ROUND(I18+I19+I20,2)</f>
        <v>0</v>
      </c>
      <c r="J17" s="154">
        <f t="array" ref="J17">ROUND(H17+I17,2)</f>
        <v>0</v>
      </c>
      <c r="K17" s="190">
        <f t="array" ref="K17">ROUND(K18+K19+K20,2)</f>
        <v>0</v>
      </c>
      <c r="L17" s="190">
        <f t="array" ref="L17">ROUND(L18+L19+L20,2)</f>
        <v>0</v>
      </c>
      <c r="M17" s="190">
        <f t="array" ref="M17">ROUND(M18+M19+M20,2)</f>
        <v>0</v>
      </c>
      <c r="N17" s="190">
        <f t="array" ref="N17">ROUND(N18+N19+N20,2)</f>
        <v>0</v>
      </c>
      <c r="O17" s="190">
        <f t="array" ref="O17">ROUND(O18+O19+O20,2)</f>
        <v>0</v>
      </c>
      <c r="P17" s="190">
        <f t="array" ref="P17">ROUND(P18+P19+P20,2)</f>
        <v>0</v>
      </c>
      <c r="Q17" s="190">
        <f t="array" ref="Q17">ROUND(Q18+Q19+Q20,2)</f>
        <v>0</v>
      </c>
      <c r="R17" s="190">
        <f t="array" ref="R17">ROUND(R18+R19+R20,2)</f>
        <v>0</v>
      </c>
      <c r="S17" s="190">
        <f t="array" ref="S17">ROUND(S18+S19+S20,2)</f>
        <v>0</v>
      </c>
      <c r="T17" s="190">
        <f t="array" ref="T17">ROUND(T18+T19+T20,2)</f>
        <v>0</v>
      </c>
      <c r="U17" s="190">
        <f t="array" ref="U17">ROUND(IF(O17+P17-Q17-R17-S17+T17&lt;0,0,O17+P17-Q17-R17-S17+T17),2)</f>
        <v>0</v>
      </c>
      <c r="V17" s="238">
        <f t="array" ref="V17">ROUND(V18+V19+V20,2)</f>
        <v>0</v>
      </c>
      <c r="W17" s="238">
        <f t="array" ref="W17">ROUND(W18+W19+W20,2)</f>
        <v>0</v>
      </c>
      <c r="X17" s="238">
        <f t="array" ref="X17">ROUND(X18+X19+X20,2)</f>
        <v>0</v>
      </c>
      <c r="Y17" s="154">
        <f t="array" ref="Y17">ROUND(Y18+Y19+Y20,2)</f>
        <v>0</v>
      </c>
      <c r="Z17" s="154">
        <f t="array" ref="Z17">ROUND(Z18+Z19+Z20,2)</f>
        <v>0</v>
      </c>
      <c r="AA17" s="154">
        <f t="array" ref="AA17">ROUND(AA18+AA19+AA20,2)</f>
        <v>0</v>
      </c>
      <c r="AB17" s="154">
        <f t="array" ref="AB17">ROUND(AB18+AB19+AB20,2)</f>
        <v>0</v>
      </c>
      <c r="AC17" s="154">
        <f t="array" ref="AC17">ROUND(AC18+AC19+AC20,2)</f>
        <v>0</v>
      </c>
      <c r="AD17" s="154">
        <f t="array" ref="AD17">ROUND(AD18+AD19+AD20,2)</f>
        <v>0</v>
      </c>
      <c r="AE17" s="154">
        <f t="array" ref="AE17">ROUND(AE18+AE19+AE20,2)</f>
        <v>0</v>
      </c>
      <c r="AF17" s="154">
        <f t="array" ref="AF17">ROUND(AF18+AF19+AF20,2)</f>
        <v>0</v>
      </c>
      <c r="AG17" s="154">
        <f t="array" ref="AG17">ROUND(AG18+AG19+AG20,2)</f>
        <v>0</v>
      </c>
      <c r="AH17" s="154">
        <f t="array" ref="AH17">ROUND(AH18+AH19+AH20,2)</f>
        <v>0</v>
      </c>
      <c r="AI17" s="154">
        <f t="array" ref="AI17">ROUND(AI18+AI19+AI20,2)</f>
        <v>0</v>
      </c>
      <c r="AK17" s="299"/>
    </row>
    <row r="18" spans="1:37" s="148" customFormat="1">
      <c r="A18" s="299"/>
      <c r="B18" s="299" t="s">
        <v>1946</v>
      </c>
      <c r="C18" s="299"/>
      <c r="D18" s="160"/>
      <c r="E18" s="162" t="s">
        <v>1943</v>
      </c>
      <c r="F18" s="150"/>
      <c r="G18" s="150"/>
      <c r="H18" s="154">
        <f t="array" ref="H18">ROUND(F18+G18,2)</f>
        <v>0</v>
      </c>
      <c r="I18" s="150"/>
      <c r="J18" s="154">
        <f t="array" ref="J18">ROUND(H18+I18,2)</f>
        <v>0</v>
      </c>
      <c r="K18" s="150"/>
      <c r="L18" s="150"/>
      <c r="M18" s="150"/>
      <c r="N18" s="150"/>
      <c r="O18" s="150"/>
      <c r="P18" s="150"/>
      <c r="Q18" s="150"/>
      <c r="R18" s="150"/>
      <c r="S18" s="150"/>
      <c r="T18" s="150"/>
      <c r="U18" s="154">
        <f t="array" ref="U18">ROUND(IF(O18+P18-Q18-R18-S18+T18&lt;0,0,O18+P18-Q18-R18-S18+T18),2)</f>
        <v>0</v>
      </c>
      <c r="V18" s="239"/>
      <c r="W18" s="239"/>
      <c r="X18" s="239"/>
      <c r="Y18" s="150"/>
      <c r="Z18" s="150"/>
      <c r="AA18" s="150"/>
      <c r="AB18" s="150"/>
      <c r="AC18" s="150"/>
      <c r="AD18" s="150"/>
      <c r="AE18" s="150"/>
      <c r="AF18" s="150"/>
      <c r="AG18" s="150"/>
      <c r="AH18" s="150"/>
      <c r="AI18" s="150"/>
      <c r="AK18" s="299"/>
    </row>
    <row r="19" spans="1:37" s="148" customFormat="1">
      <c r="A19" s="299"/>
      <c r="B19" s="299" t="s">
        <v>1947</v>
      </c>
      <c r="C19" s="299"/>
      <c r="D19" s="160"/>
      <c r="E19" s="162" t="s">
        <v>1944</v>
      </c>
      <c r="F19" s="150"/>
      <c r="G19" s="150"/>
      <c r="H19" s="154">
        <f t="array" ref="H19">ROUND(F19+G19,2)</f>
        <v>0</v>
      </c>
      <c r="I19" s="150"/>
      <c r="J19" s="154">
        <f t="array" ref="J19">ROUND(H19+I19,2)</f>
        <v>0</v>
      </c>
      <c r="K19" s="150"/>
      <c r="L19" s="150"/>
      <c r="M19" s="150"/>
      <c r="N19" s="150"/>
      <c r="O19" s="150"/>
      <c r="P19" s="150"/>
      <c r="Q19" s="150"/>
      <c r="R19" s="150"/>
      <c r="S19" s="150"/>
      <c r="T19" s="150"/>
      <c r="U19" s="154">
        <f t="array" ref="U19">ROUND(IF(O19+P19-Q19-R19-S19+T19&lt;0,0,O19+P19-Q19-R19-S19+T19),2)</f>
        <v>0</v>
      </c>
      <c r="V19" s="239"/>
      <c r="W19" s="239"/>
      <c r="X19" s="239"/>
      <c r="Y19" s="150"/>
      <c r="Z19" s="150"/>
      <c r="AA19" s="150"/>
      <c r="AB19" s="150"/>
      <c r="AC19" s="150"/>
      <c r="AD19" s="150"/>
      <c r="AE19" s="150"/>
      <c r="AF19" s="150"/>
      <c r="AG19" s="150"/>
      <c r="AH19" s="150"/>
      <c r="AI19" s="150"/>
      <c r="AK19" s="299"/>
    </row>
    <row r="20" spans="1:37" s="148" customFormat="1">
      <c r="A20" s="299"/>
      <c r="B20" s="299" t="s">
        <v>1948</v>
      </c>
      <c r="C20" s="299"/>
      <c r="D20" s="160"/>
      <c r="E20" s="162" t="s">
        <v>1945</v>
      </c>
      <c r="F20" s="150"/>
      <c r="G20" s="150"/>
      <c r="H20" s="154">
        <f t="array" ref="H20">ROUND(F20+G20,2)</f>
        <v>0</v>
      </c>
      <c r="I20" s="150"/>
      <c r="J20" s="154">
        <f t="array" ref="J20">ROUND(H20+I20,2)</f>
        <v>0</v>
      </c>
      <c r="K20" s="150"/>
      <c r="L20" s="150"/>
      <c r="M20" s="150"/>
      <c r="N20" s="150"/>
      <c r="O20" s="150"/>
      <c r="P20" s="150"/>
      <c r="Q20" s="150"/>
      <c r="R20" s="150"/>
      <c r="S20" s="150"/>
      <c r="T20" s="150"/>
      <c r="U20" s="154">
        <f t="array" ref="U20">ROUND(IF(O20+P20-Q20-R20-S20+T20&lt;0,0,O20+P20-Q20-R20-S20+T20),2)</f>
        <v>0</v>
      </c>
      <c r="V20" s="239"/>
      <c r="W20" s="239"/>
      <c r="X20" s="239"/>
      <c r="Y20" s="150"/>
      <c r="Z20" s="150"/>
      <c r="AA20" s="150"/>
      <c r="AB20" s="150"/>
      <c r="AC20" s="150"/>
      <c r="AD20" s="150"/>
      <c r="AE20" s="150"/>
      <c r="AF20" s="150"/>
      <c r="AG20" s="150"/>
      <c r="AH20" s="150"/>
      <c r="AI20" s="150"/>
      <c r="AK20" s="299"/>
    </row>
    <row r="21" spans="1:37">
      <c r="A21" s="299"/>
      <c r="B21" s="299" t="s">
        <v>648</v>
      </c>
      <c r="C21" s="299"/>
      <c r="D21" s="27"/>
      <c r="E21" s="75" t="s">
        <v>649</v>
      </c>
      <c r="F21" s="154">
        <f t="array" ref="F21">ROUND(F22+F25+F30+F117+F131,2)</f>
        <v>0</v>
      </c>
      <c r="G21" s="154">
        <f t="array" ref="G21">ROUND(G22+G25+G30+G117+G131,2)</f>
        <v>0</v>
      </c>
      <c r="H21" s="154">
        <f t="array" ref="H21">ROUND(F21+G21,2)</f>
        <v>0</v>
      </c>
      <c r="I21" s="154">
        <f t="array" ref="I21">ROUND(I22+I25+I30+I117+I131,2)</f>
        <v>0</v>
      </c>
      <c r="J21" s="154">
        <f t="array" ref="J21">ROUND(H21+I21,2)</f>
        <v>0</v>
      </c>
      <c r="K21" s="154">
        <f t="array" ref="K21">ROUND(K22+K25+K30+K117+K131,2)</f>
        <v>0</v>
      </c>
      <c r="L21" s="238">
        <f t="array" ref="L21">ROUND(L22+L25+L30+L117+L131,2)</f>
        <v>0</v>
      </c>
      <c r="M21" s="154">
        <f t="array" ref="M21">ROUND(M22+M25+M30+M117+M131,2)</f>
        <v>0</v>
      </c>
      <c r="N21" s="29">
        <f t="array" ref="N21">ROUND(N22+N25+N30+N117+N131,2)</f>
        <v>0</v>
      </c>
      <c r="O21" s="29">
        <f t="array" ref="O21">ROUND(O22+O25+O30+O117+O131,2)</f>
        <v>0</v>
      </c>
      <c r="P21" s="29">
        <f t="array" ref="P21">ROUND(P22+P25+P30+P117+P131,2)</f>
        <v>0</v>
      </c>
      <c r="Q21" s="29">
        <f t="array" ref="Q21">ROUND(Q22+Q25+Q30+Q117+Q131,2)</f>
        <v>0</v>
      </c>
      <c r="R21" s="29">
        <f t="array" ref="R21">ROUND(R22+R25+R30+R117+R131,2)</f>
        <v>0</v>
      </c>
      <c r="S21" s="29">
        <f t="array" ref="S21">ROUND(S22+S25+S30+S117+S131,2)</f>
        <v>0</v>
      </c>
      <c r="T21" s="29">
        <f t="array" ref="T21">ROUND(T22+T25+T30+T117+T131,2)</f>
        <v>0</v>
      </c>
      <c r="U21" s="154">
        <f t="array" ref="U21">ROUND(IF(O21+P21-Q21-R21-S21+T21&lt;0,0,O21+P21-Q21-R21-S21+T21),2)</f>
        <v>0</v>
      </c>
      <c r="V21" s="238">
        <f t="array" ref="V21">ROUND(V22+V25+V30+V117+V131,2)</f>
        <v>0</v>
      </c>
      <c r="W21" s="238">
        <f t="array" ref="W21">ROUND(W22+W25+W30+W117+W131,2)</f>
        <v>0</v>
      </c>
      <c r="X21" s="238">
        <f t="array" ref="X21">ROUND(X22+X25+X30+X117+X131,2)</f>
        <v>0</v>
      </c>
      <c r="Y21" s="29">
        <f t="array" ref="Y21">ROUND(Y22+Y25+Y30+Y117+Y131,2)</f>
        <v>0</v>
      </c>
      <c r="Z21" s="29">
        <f t="array" ref="Z21">ROUND(Z22+Z25+Z30+Z117+Z131,2)</f>
        <v>0</v>
      </c>
      <c r="AA21" s="29">
        <f t="array" ref="AA21">ROUND(AA22+AA25+AA30+AA117+AA131,2)</f>
        <v>0</v>
      </c>
      <c r="AB21" s="29">
        <f t="array" ref="AB21">ROUND(AB22+AB25+AB30+AB117+AB131,2)</f>
        <v>0</v>
      </c>
      <c r="AC21" s="29">
        <f t="array" ref="AC21">ROUND(AC22+AC25+AC30+AC117+AC131,2)</f>
        <v>0</v>
      </c>
      <c r="AD21" s="154">
        <f t="array" ref="AD21">ROUND(AD22+AD25+AD30+AD117+AD131,2)</f>
        <v>0</v>
      </c>
      <c r="AE21" s="154">
        <f t="array" ref="AE21">ROUND(AE22+AE25+AE30+AE117+AE131,2)</f>
        <v>0</v>
      </c>
      <c r="AF21" s="154">
        <f t="array" ref="AF21">ROUND(AF22+AF25+AF30+AF117+AF131,2)</f>
        <v>0</v>
      </c>
      <c r="AG21" s="154">
        <f t="array" ref="AG21">ROUND(AG22+AG25+AG30+AG117+AG131,2)</f>
        <v>0</v>
      </c>
      <c r="AH21" s="154">
        <f t="array" ref="AH21">ROUND(AH22+AH25+AH30+AH117+AH131,2)</f>
        <v>0</v>
      </c>
      <c r="AI21" s="154">
        <f t="array" ref="AI21">ROUND(AI22+AI25+AI30+AI117+AI131,2)</f>
        <v>0</v>
      </c>
      <c r="AK21" s="299"/>
    </row>
    <row r="22" spans="1:37">
      <c r="A22" s="299"/>
      <c r="B22" s="299" t="s">
        <v>650</v>
      </c>
      <c r="C22" s="299"/>
      <c r="D22" s="27"/>
      <c r="E22" s="75" t="s">
        <v>651</v>
      </c>
      <c r="F22" s="190">
        <f t="array" ref="F22">ROUND(F23+F24,2)</f>
        <v>0</v>
      </c>
      <c r="G22" s="190">
        <f t="array" ref="G22">ROUND(G23+G24,2)</f>
        <v>0</v>
      </c>
      <c r="H22" s="154">
        <f t="array" ref="H22">ROUND(F22+G22,2)</f>
        <v>0</v>
      </c>
      <c r="I22" s="190">
        <f t="array" ref="I22">ROUND(I23+I24,2)</f>
        <v>0</v>
      </c>
      <c r="J22" s="154">
        <f t="array" ref="J22">ROUND(H22+I22,2)</f>
        <v>0</v>
      </c>
      <c r="K22" s="190">
        <f t="array" ref="K22">ROUND(K23+K24,2)</f>
        <v>0</v>
      </c>
      <c r="L22" s="190">
        <f t="array" ref="L22">ROUND(L23+L24,2)</f>
        <v>0</v>
      </c>
      <c r="M22" s="190">
        <f t="array" ref="M22">ROUND(M23+M24,2)</f>
        <v>0</v>
      </c>
      <c r="N22" s="190">
        <f t="array" ref="N22">ROUND(N23+N24,2)</f>
        <v>0</v>
      </c>
      <c r="O22" s="190">
        <f t="array" ref="O22">ROUND(O23+O24,2)</f>
        <v>0</v>
      </c>
      <c r="P22" s="190">
        <f t="array" ref="P22">ROUND(P23+P24,2)</f>
        <v>0</v>
      </c>
      <c r="Q22" s="190">
        <f t="array" ref="Q22">ROUND(Q23+Q24,2)</f>
        <v>0</v>
      </c>
      <c r="R22" s="190">
        <f t="array" ref="R22">ROUND(R23+R24,2)</f>
        <v>0</v>
      </c>
      <c r="S22" s="190">
        <f t="array" ref="S22">ROUND(S23+S24,2)</f>
        <v>0</v>
      </c>
      <c r="T22" s="190">
        <f t="array" ref="T22">ROUND(T23+T24,2)</f>
        <v>0</v>
      </c>
      <c r="U22" s="154">
        <f t="array" ref="U22">ROUND(IF(O22+P22-Q22-R22-S22+T22&lt;0,0,O22+P22-Q22-R22-S22+T22),2)</f>
        <v>0</v>
      </c>
      <c r="V22" s="190">
        <f t="array" ref="V22">ROUND(V23+V24,2)</f>
        <v>0</v>
      </c>
      <c r="W22" s="190">
        <f t="array" ref="W22">ROUND(W23+W24,2)</f>
        <v>0</v>
      </c>
      <c r="X22" s="190">
        <f t="array" ref="X22">ROUND(X23+X24,2)</f>
        <v>0</v>
      </c>
      <c r="Y22" s="190">
        <f t="array" ref="Y22">ROUND(Y23+Y24,2)</f>
        <v>0</v>
      </c>
      <c r="Z22" s="190">
        <f t="array" ref="Z22">ROUND(Z23+Z24,2)</f>
        <v>0</v>
      </c>
      <c r="AA22" s="190">
        <f t="array" ref="AA22">ROUND(AA23+AA24,2)</f>
        <v>0</v>
      </c>
      <c r="AB22" s="190">
        <f t="array" ref="AB22">ROUND(AB23+AB24,2)</f>
        <v>0</v>
      </c>
      <c r="AC22" s="190">
        <f t="array" ref="AC22">ROUND(AC23+AC24,2)</f>
        <v>0</v>
      </c>
      <c r="AD22" s="190">
        <f t="array" ref="AD22">ROUND(AD23+AD24,2)</f>
        <v>0</v>
      </c>
      <c r="AE22" s="190">
        <f t="array" ref="AE22">ROUND(AE23+AE24,2)</f>
        <v>0</v>
      </c>
      <c r="AF22" s="190">
        <f t="array" ref="AF22">ROUND(AF23+AF24,2)</f>
        <v>0</v>
      </c>
      <c r="AG22" s="190">
        <f t="array" ref="AG22">ROUND(AG23+AG24,2)</f>
        <v>0</v>
      </c>
      <c r="AH22" s="190">
        <f t="array" ref="AH22">ROUND(AH23+AH24,2)</f>
        <v>0</v>
      </c>
      <c r="AI22" s="190">
        <f t="array" ref="AI22">ROUND(AI23+AI24,2)</f>
        <v>0</v>
      </c>
      <c r="AK22" s="299"/>
    </row>
    <row r="23" spans="1:37" s="148" customFormat="1">
      <c r="A23" s="299"/>
      <c r="B23" s="299" t="s">
        <v>1951</v>
      </c>
      <c r="C23" s="299"/>
      <c r="D23" s="160"/>
      <c r="E23" s="161" t="s">
        <v>1949</v>
      </c>
      <c r="F23" s="150"/>
      <c r="G23" s="150"/>
      <c r="H23" s="154">
        <f t="array" ref="H23">ROUND(F23+G23,2)</f>
        <v>0</v>
      </c>
      <c r="I23" s="150"/>
      <c r="J23" s="154">
        <f t="array" ref="J23">ROUND(H23+I23,2)</f>
        <v>0</v>
      </c>
      <c r="K23" s="150"/>
      <c r="L23" s="150"/>
      <c r="M23" s="150"/>
      <c r="N23" s="150"/>
      <c r="O23" s="150"/>
      <c r="P23" s="150"/>
      <c r="Q23" s="150"/>
      <c r="R23" s="150"/>
      <c r="S23" s="150"/>
      <c r="T23" s="150"/>
      <c r="U23" s="154">
        <f t="array" ref="U23">ROUND(IF(O23+P23-Q23-R23-S23+T23&lt;0,0,O23+P23-Q23-R23-S23+T23),2)</f>
        <v>0</v>
      </c>
      <c r="V23" s="239"/>
      <c r="W23" s="239"/>
      <c r="X23" s="239"/>
      <c r="Y23" s="150"/>
      <c r="Z23" s="150"/>
      <c r="AA23" s="150"/>
      <c r="AB23" s="150"/>
      <c r="AC23" s="150"/>
      <c r="AD23" s="150"/>
      <c r="AE23" s="150"/>
      <c r="AF23" s="150"/>
      <c r="AG23" s="150"/>
      <c r="AH23" s="150"/>
      <c r="AI23" s="150"/>
      <c r="AK23" s="299"/>
    </row>
    <row r="24" spans="1:37" s="148" customFormat="1">
      <c r="A24" s="299"/>
      <c r="B24" s="299" t="s">
        <v>1952</v>
      </c>
      <c r="C24" s="299"/>
      <c r="D24" s="160"/>
      <c r="E24" s="162" t="s">
        <v>1950</v>
      </c>
      <c r="F24" s="150"/>
      <c r="G24" s="150"/>
      <c r="H24" s="154">
        <f t="array" ref="H24">ROUND(F24+G24,2)</f>
        <v>0</v>
      </c>
      <c r="I24" s="150"/>
      <c r="J24" s="154">
        <f t="array" ref="J24">ROUND(H24+I24,2)</f>
        <v>0</v>
      </c>
      <c r="K24" s="150"/>
      <c r="L24" s="150"/>
      <c r="M24" s="150"/>
      <c r="N24" s="150"/>
      <c r="O24" s="150"/>
      <c r="P24" s="150"/>
      <c r="Q24" s="150"/>
      <c r="R24" s="150"/>
      <c r="S24" s="150"/>
      <c r="T24" s="150"/>
      <c r="U24" s="154">
        <f t="array" ref="U24">ROUND(IF(O24+P24-Q24-R24-S24+T24&lt;0,0,O24+P24-Q24-R24-S24+T24),2)</f>
        <v>0</v>
      </c>
      <c r="V24" s="239"/>
      <c r="W24" s="239"/>
      <c r="X24" s="239"/>
      <c r="Y24" s="150"/>
      <c r="Z24" s="150"/>
      <c r="AA24" s="150"/>
      <c r="AB24" s="150"/>
      <c r="AC24" s="150"/>
      <c r="AD24" s="150"/>
      <c r="AE24" s="150"/>
      <c r="AF24" s="150"/>
      <c r="AG24" s="150"/>
      <c r="AH24" s="150"/>
      <c r="AI24" s="150"/>
      <c r="AK24" s="299"/>
    </row>
    <row r="25" spans="1:37">
      <c r="A25" s="299"/>
      <c r="B25" s="299" t="s">
        <v>652</v>
      </c>
      <c r="C25" s="299"/>
      <c r="D25" s="27"/>
      <c r="E25" s="75" t="s">
        <v>653</v>
      </c>
      <c r="F25" s="154">
        <f t="array" ref="F25">ROUND(F26+F27+F28+F29,2)</f>
        <v>0</v>
      </c>
      <c r="G25" s="154">
        <f t="array" ref="G25">ROUND(G26+G27+G28+G29,2)</f>
        <v>0</v>
      </c>
      <c r="H25" s="154">
        <f t="array" ref="H25">ROUND(F25+G25,2)</f>
        <v>0</v>
      </c>
      <c r="I25" s="154">
        <f t="array" ref="I25">ROUND(I26+I27+I28+I29,2)</f>
        <v>0</v>
      </c>
      <c r="J25" s="154">
        <f t="array" ref="J25">ROUND(H25+I25,2)</f>
        <v>0</v>
      </c>
      <c r="K25" s="154">
        <f t="array" ref="K25">ROUND(K26+K27+K28+K29,2)</f>
        <v>0</v>
      </c>
      <c r="L25" s="238">
        <f t="array" ref="L25">ROUND(L26+L27+L28+L29,2)</f>
        <v>0</v>
      </c>
      <c r="M25" s="154">
        <f t="array" ref="M25">ROUND(M26+M27+M28+M29,2)</f>
        <v>0</v>
      </c>
      <c r="N25" s="154">
        <f t="array" ref="N25">ROUND(N26+N27+N28+N29,2)</f>
        <v>0</v>
      </c>
      <c r="O25" s="154">
        <f t="array" ref="O25">ROUND(O26+O27+O28+O29,2)</f>
        <v>0</v>
      </c>
      <c r="P25" s="154">
        <f t="array" ref="P25">ROUND(P26+P27+P28+P29,2)</f>
        <v>0</v>
      </c>
      <c r="Q25" s="154">
        <f t="array" ref="Q25">ROUND(Q26+Q27+Q28+Q29,2)</f>
        <v>0</v>
      </c>
      <c r="R25" s="154">
        <f t="array" ref="R25">ROUND(R26+R27+R28+R29,2)</f>
        <v>0</v>
      </c>
      <c r="S25" s="154">
        <f t="array" ref="S25">ROUND(S26+S27+S28+S29,2)</f>
        <v>0</v>
      </c>
      <c r="T25" s="154">
        <f t="array" ref="T25">ROUND(T26+T27+T28+T29,2)</f>
        <v>0</v>
      </c>
      <c r="U25" s="154">
        <f t="array" ref="U25">ROUND(IF(O25+P25-Q25-R25-S25+T25&lt;0,0,O25+P25-Q25-R25-S25+T25),2)</f>
        <v>0</v>
      </c>
      <c r="V25" s="238">
        <f t="array" ref="V25">ROUND(V26+V27+V28+V29,2)</f>
        <v>0</v>
      </c>
      <c r="W25" s="238">
        <f t="array" ref="W25">ROUND(W26+W27+W28+W29,2)</f>
        <v>0</v>
      </c>
      <c r="X25" s="238">
        <f t="array" ref="X25">ROUND(X26+X27+X28+X29,2)</f>
        <v>0</v>
      </c>
      <c r="Y25" s="29">
        <f t="array" ref="Y25">ROUND(Y26+Y27+Y28+Y29,2)</f>
        <v>0</v>
      </c>
      <c r="Z25" s="154">
        <f t="array" ref="Z25">ROUND(Z26+Z27+Z28+Z29,2)</f>
        <v>0</v>
      </c>
      <c r="AA25" s="154">
        <f t="array" ref="AA25">ROUND(AA26+AA27+AA28+AA29,2)</f>
        <v>0</v>
      </c>
      <c r="AB25" s="154">
        <f t="array" ref="AB25">ROUND(AB26+AB27+AB28+AB29,2)</f>
        <v>0</v>
      </c>
      <c r="AC25" s="154">
        <f t="array" ref="AC25">ROUND(AC26+AC27+AC28+AC29,2)</f>
        <v>0</v>
      </c>
      <c r="AD25" s="154">
        <f t="array" ref="AD25">ROUND(AD26+AD27+AD28+AD29,2)</f>
        <v>0</v>
      </c>
      <c r="AE25" s="154">
        <f t="array" ref="AE25">ROUND(AE26+AE27+AE28+AE29,2)</f>
        <v>0</v>
      </c>
      <c r="AF25" s="154">
        <f t="array" ref="AF25">ROUND(AF26+AF27+AF28+AF29,2)</f>
        <v>0</v>
      </c>
      <c r="AG25" s="154">
        <f t="array" ref="AG25">ROUND(AG26+AG27+AG28+AG29,2)</f>
        <v>0</v>
      </c>
      <c r="AH25" s="154">
        <f t="array" ref="AH25">ROUND(AH26+AH27+AH28+AH29,2)</f>
        <v>0</v>
      </c>
      <c r="AI25" s="154">
        <f t="array" ref="AI25">ROUND(AI26+AI27+AI28+AI29,2)</f>
        <v>0</v>
      </c>
      <c r="AK25" s="299"/>
    </row>
    <row r="26" spans="1:37">
      <c r="A26" s="299"/>
      <c r="B26" s="299" t="s">
        <v>1953</v>
      </c>
      <c r="C26" s="299"/>
      <c r="D26" s="27"/>
      <c r="E26" s="59" t="s">
        <v>1954</v>
      </c>
      <c r="F26" s="150"/>
      <c r="G26" s="150"/>
      <c r="H26" s="154">
        <f t="array" ref="H26">ROUND(F26+G26,2)</f>
        <v>0</v>
      </c>
      <c r="I26" s="150"/>
      <c r="J26" s="154">
        <f t="array" ref="J26">ROUND(H26+I26,2)</f>
        <v>0</v>
      </c>
      <c r="K26" s="150"/>
      <c r="L26" s="150"/>
      <c r="M26" s="150"/>
      <c r="N26" s="150"/>
      <c r="O26" s="150"/>
      <c r="P26" s="150"/>
      <c r="Q26" s="150"/>
      <c r="R26" s="150"/>
      <c r="S26" s="150"/>
      <c r="T26" s="150"/>
      <c r="U26" s="154">
        <f t="array" ref="U26">ROUND(IF(O26+P26-Q26-R26-S26+T26&lt;0,0,O26+P26-Q26-R26-S26+T26),2)</f>
        <v>0</v>
      </c>
      <c r="V26" s="239"/>
      <c r="W26" s="239"/>
      <c r="X26" s="239"/>
      <c r="Y26" s="150"/>
      <c r="Z26" s="150"/>
      <c r="AA26" s="150"/>
      <c r="AB26" s="150"/>
      <c r="AC26" s="150"/>
      <c r="AD26" s="150"/>
      <c r="AE26" s="150"/>
      <c r="AF26" s="150"/>
      <c r="AG26" s="150"/>
      <c r="AH26" s="150"/>
      <c r="AI26" s="150"/>
      <c r="AK26" s="299"/>
    </row>
    <row r="27" spans="1:37" s="148" customFormat="1">
      <c r="A27" s="299"/>
      <c r="B27" s="299" t="s">
        <v>1958</v>
      </c>
      <c r="C27" s="299"/>
      <c r="D27" s="160"/>
      <c r="E27" s="163" t="s">
        <v>1955</v>
      </c>
      <c r="F27" s="150"/>
      <c r="G27" s="150"/>
      <c r="H27" s="154">
        <f t="array" ref="H27">ROUND(F27+G27,2)</f>
        <v>0</v>
      </c>
      <c r="I27" s="150"/>
      <c r="J27" s="154">
        <f t="array" ref="J27">ROUND(H27+I27,2)</f>
        <v>0</v>
      </c>
      <c r="K27" s="150"/>
      <c r="L27" s="150"/>
      <c r="M27" s="150"/>
      <c r="N27" s="150"/>
      <c r="O27" s="150"/>
      <c r="P27" s="150"/>
      <c r="Q27" s="150"/>
      <c r="R27" s="150"/>
      <c r="S27" s="150"/>
      <c r="T27" s="150"/>
      <c r="U27" s="154">
        <f t="array" ref="U27">ROUND(IF(O27+P27-Q27-R27-S27+T27&lt;0,0,O27+P27-Q27-R27-S27+T27),2)</f>
        <v>0</v>
      </c>
      <c r="V27" s="239"/>
      <c r="W27" s="239"/>
      <c r="X27" s="239"/>
      <c r="Y27" s="150"/>
      <c r="Z27" s="150"/>
      <c r="AA27" s="150"/>
      <c r="AB27" s="150"/>
      <c r="AC27" s="150"/>
      <c r="AD27" s="150"/>
      <c r="AE27" s="150"/>
      <c r="AF27" s="150"/>
      <c r="AG27" s="150"/>
      <c r="AH27" s="150"/>
      <c r="AI27" s="150"/>
      <c r="AK27" s="299"/>
    </row>
    <row r="28" spans="1:37">
      <c r="A28" s="299"/>
      <c r="B28" s="299" t="s">
        <v>654</v>
      </c>
      <c r="C28" s="299"/>
      <c r="D28" s="27"/>
      <c r="E28" s="59" t="s">
        <v>1956</v>
      </c>
      <c r="F28" s="150"/>
      <c r="G28" s="150"/>
      <c r="H28" s="154">
        <f t="array" ref="H28">ROUND(F28+G28,2)</f>
        <v>0</v>
      </c>
      <c r="I28" s="150"/>
      <c r="J28" s="154">
        <f t="array" ref="J28">ROUND(H28+I28,2)</f>
        <v>0</v>
      </c>
      <c r="K28" s="150"/>
      <c r="L28" s="150"/>
      <c r="M28" s="150"/>
      <c r="N28" s="150"/>
      <c r="O28" s="150"/>
      <c r="P28" s="150"/>
      <c r="Q28" s="150"/>
      <c r="R28" s="150"/>
      <c r="S28" s="150"/>
      <c r="T28" s="150"/>
      <c r="U28" s="154">
        <f t="array" ref="U28">ROUND(IF(O28+P28-Q28-R28-S28+T28&lt;0,0,O28+P28-Q28-R28-S28+T28),2)</f>
        <v>0</v>
      </c>
      <c r="V28" s="239"/>
      <c r="W28" s="239"/>
      <c r="X28" s="239"/>
      <c r="Y28" s="150"/>
      <c r="Z28" s="150"/>
      <c r="AA28" s="150"/>
      <c r="AB28" s="150"/>
      <c r="AC28" s="150"/>
      <c r="AD28" s="150"/>
      <c r="AE28" s="150"/>
      <c r="AF28" s="150"/>
      <c r="AG28" s="150"/>
      <c r="AH28" s="150"/>
      <c r="AI28" s="150"/>
      <c r="AK28" s="299"/>
    </row>
    <row r="29" spans="1:37">
      <c r="A29" s="299"/>
      <c r="B29" s="299" t="s">
        <v>655</v>
      </c>
      <c r="C29" s="299"/>
      <c r="D29" s="27"/>
      <c r="E29" s="59" t="s">
        <v>1957</v>
      </c>
      <c r="F29" s="150"/>
      <c r="G29" s="150"/>
      <c r="H29" s="154">
        <f t="array" ref="H29">ROUND(F29+G29,2)</f>
        <v>0</v>
      </c>
      <c r="I29" s="150"/>
      <c r="J29" s="154">
        <f t="array" ref="J29">ROUND(H29+I29,2)</f>
        <v>0</v>
      </c>
      <c r="K29" s="150"/>
      <c r="L29" s="150"/>
      <c r="M29" s="150"/>
      <c r="N29" s="150"/>
      <c r="O29" s="150"/>
      <c r="P29" s="150"/>
      <c r="Q29" s="150"/>
      <c r="R29" s="150"/>
      <c r="S29" s="150"/>
      <c r="T29" s="150"/>
      <c r="U29" s="154">
        <f t="array" ref="U29">ROUND(IF(O29+P29-Q29-R29-S29+T29&lt;0,0,O29+P29-Q29-R29-S29+T29),2)</f>
        <v>0</v>
      </c>
      <c r="V29" s="239"/>
      <c r="W29" s="239"/>
      <c r="X29" s="239"/>
      <c r="Y29" s="150"/>
      <c r="Z29" s="150"/>
      <c r="AA29" s="150"/>
      <c r="AB29" s="150"/>
      <c r="AC29" s="150"/>
      <c r="AD29" s="150"/>
      <c r="AE29" s="150"/>
      <c r="AF29" s="150"/>
      <c r="AG29" s="150"/>
      <c r="AH29" s="150"/>
      <c r="AI29" s="150"/>
      <c r="AK29" s="299"/>
    </row>
    <row r="30" spans="1:37">
      <c r="A30" s="299"/>
      <c r="B30" s="299" t="s">
        <v>657</v>
      </c>
      <c r="C30" s="299"/>
      <c r="D30" s="27"/>
      <c r="E30" s="75" t="s">
        <v>2141</v>
      </c>
      <c r="F30" s="154">
        <f>ROUND(IF(ROUND((F31+F35+F38+F39+F42+F85+F86+F87+F88),2)=ROUND((F113+F114+F115+F116),2),F31+F35+F38+F39+F42+F85+F86+F87+F88,0),2)</f>
        <v>0</v>
      </c>
      <c r="G30" s="154">
        <f>ROUND(IF(ROUND((G31+G35+G38+G39+G42+G85+G86+G87+G88),2)=ROUND((G113+G114+G115+G116),2),G31+G35+G38+G39+G42+G85+G86+G87+G88,0),2)</f>
        <v>0</v>
      </c>
      <c r="H30" s="154">
        <f t="array" ref="H30">ROUND(F30+G30,2)</f>
        <v>0</v>
      </c>
      <c r="I30" s="154">
        <f>ROUND(IF(ROUND((I31+I35+I38+I39+I42+I85+I86+I87+I88),2)=ROUND((I113+I114+I115+I116),2),I31+I35+I38+I39+I42+I85+I86+I87+I88,0),2)</f>
        <v>0</v>
      </c>
      <c r="J30" s="154">
        <f t="array" ref="J30">ROUND(H30+I30,2)</f>
        <v>0</v>
      </c>
      <c r="K30" s="154">
        <f t="shared" ref="K30:T30" si="0">ROUND(IF(ROUND((K31+K35+K38+K39+K42+K85+K86+K87+K88),2)=ROUND((K113+K114+K115+K116),2),K31+K35+K38+K39+K42+K85+K86+K87+K88,0),2)</f>
        <v>0</v>
      </c>
      <c r="L30" s="238">
        <f t="shared" ref="L30" si="1">ROUND(IF(ROUND((L31+L35+L38+L39+L42+L85+L86+L87+L88),2)=ROUND((L113+L114+L115+L116),2),L31+L35+L38+L39+L42+L85+L86+L87+L88,0),2)</f>
        <v>0</v>
      </c>
      <c r="M30" s="154">
        <f t="shared" si="0"/>
        <v>0</v>
      </c>
      <c r="N30" s="154">
        <f t="shared" si="0"/>
        <v>0</v>
      </c>
      <c r="O30" s="154">
        <f t="shared" si="0"/>
        <v>0</v>
      </c>
      <c r="P30" s="154">
        <f t="shared" si="0"/>
        <v>0</v>
      </c>
      <c r="Q30" s="154">
        <f t="shared" si="0"/>
        <v>0</v>
      </c>
      <c r="R30" s="154">
        <f t="shared" si="0"/>
        <v>0</v>
      </c>
      <c r="S30" s="154">
        <f t="shared" si="0"/>
        <v>0</v>
      </c>
      <c r="T30" s="154">
        <f t="shared" si="0"/>
        <v>0</v>
      </c>
      <c r="U30" s="154">
        <f t="array" ref="U30">ROUND(IF(O30+P30-Q30-R30-S30+T30&lt;0,0,O30+P30-Q30-R30-S30+T30),2)</f>
        <v>0</v>
      </c>
      <c r="V30" s="238">
        <f t="shared" ref="V30:X30" si="2">ROUND(IF(ROUND((V31+V35+V38+V39+V42+V85+V86+V87+V88),2)=ROUND((V113+V114+V115+V116),2),V31+V35+V38+V39+V42+V85+V86+V87+V88,0),2)</f>
        <v>0</v>
      </c>
      <c r="W30" s="238">
        <f t="shared" si="2"/>
        <v>0</v>
      </c>
      <c r="X30" s="238">
        <f t="shared" si="2"/>
        <v>0</v>
      </c>
      <c r="Y30" s="154">
        <f t="shared" ref="Y30:AI30" si="3">ROUND(IF(ROUND((Y31+Y35+Y38+Y39+Y42+Y85+Y86+Y87+Y88),2)=ROUND((Y113+Y114+Y115+Y116),2),Y31+Y35+Y38+Y39+Y42+Y85+Y86+Y87+Y88,0),2)</f>
        <v>0</v>
      </c>
      <c r="Z30" s="154">
        <f t="shared" si="3"/>
        <v>0</v>
      </c>
      <c r="AA30" s="154">
        <f t="shared" si="3"/>
        <v>0</v>
      </c>
      <c r="AB30" s="154">
        <f t="shared" si="3"/>
        <v>0</v>
      </c>
      <c r="AC30" s="154">
        <f t="shared" si="3"/>
        <v>0</v>
      </c>
      <c r="AD30" s="154">
        <f t="shared" si="3"/>
        <v>0</v>
      </c>
      <c r="AE30" s="154">
        <f t="shared" si="3"/>
        <v>0</v>
      </c>
      <c r="AF30" s="154">
        <f t="shared" si="3"/>
        <v>0</v>
      </c>
      <c r="AG30" s="154">
        <f t="shared" si="3"/>
        <v>0</v>
      </c>
      <c r="AH30" s="154">
        <f t="shared" si="3"/>
        <v>0</v>
      </c>
      <c r="AI30" s="154">
        <f t="shared" si="3"/>
        <v>0</v>
      </c>
      <c r="AK30" s="299"/>
    </row>
    <row r="31" spans="1:37">
      <c r="A31" s="299"/>
      <c r="B31" s="299" t="s">
        <v>658</v>
      </c>
      <c r="C31" s="299"/>
      <c r="D31" s="27"/>
      <c r="E31" s="59" t="s">
        <v>659</v>
      </c>
      <c r="F31" s="154">
        <f t="array" ref="F31">ROUND(F32+F33+F34,2)</f>
        <v>0</v>
      </c>
      <c r="G31" s="154">
        <f t="array" ref="G31">ROUND(G32+G33+G34,2)</f>
        <v>0</v>
      </c>
      <c r="H31" s="154">
        <f t="array" ref="H31">ROUND(F31+G31,2)</f>
        <v>0</v>
      </c>
      <c r="I31" s="154">
        <f t="array" ref="I31">ROUND(I32+I33+I34,2)</f>
        <v>0</v>
      </c>
      <c r="J31" s="154">
        <f t="array" ref="J31">ROUND(H31+I31,2)</f>
        <v>0</v>
      </c>
      <c r="K31" s="154">
        <f t="array" ref="K31">ROUND(K32+K33+K34,2)</f>
        <v>0</v>
      </c>
      <c r="L31" s="238">
        <f t="array" ref="L31">ROUND(L32+L33+L34,2)</f>
        <v>0</v>
      </c>
      <c r="M31" s="154">
        <f t="array" ref="M31">ROUND(M32+M33+M34,2)</f>
        <v>0</v>
      </c>
      <c r="N31" s="154">
        <f t="array" ref="N31">ROUND(N32+N33+N34,2)</f>
        <v>0</v>
      </c>
      <c r="O31" s="154">
        <f t="array" ref="O31">ROUND(O32+O33+O34,2)</f>
        <v>0</v>
      </c>
      <c r="P31" s="154">
        <f t="array" ref="P31">ROUND(P32+P33+P34,2)</f>
        <v>0</v>
      </c>
      <c r="Q31" s="154">
        <f t="array" ref="Q31">ROUND(Q32+Q33+Q34,2)</f>
        <v>0</v>
      </c>
      <c r="R31" s="154">
        <f t="array" ref="R31">ROUND(R32+R33+R34,2)</f>
        <v>0</v>
      </c>
      <c r="S31" s="154">
        <f t="array" ref="S31">ROUND(S32+S33+S34,2)</f>
        <v>0</v>
      </c>
      <c r="T31" s="154">
        <f t="array" ref="T31">ROUND(T32+T33+T34,2)</f>
        <v>0</v>
      </c>
      <c r="U31" s="154">
        <f t="array" ref="U31">ROUND(IF(O31+P31-Q31-R31-S31+T31&lt;0,0,O31+P31-Q31-R31-S31+T31),2)</f>
        <v>0</v>
      </c>
      <c r="V31" s="238">
        <f t="array" ref="V31">ROUND(V32+V33+V34,2)</f>
        <v>0</v>
      </c>
      <c r="W31" s="238">
        <f t="array" ref="W31">ROUND(W32+W33+W34,2)</f>
        <v>0</v>
      </c>
      <c r="X31" s="238">
        <f t="array" ref="X31">ROUND(X32+X33+X34,2)</f>
        <v>0</v>
      </c>
      <c r="Y31" s="154">
        <f t="array" ref="Y31">ROUND(Y32+Y33+Y34,2)</f>
        <v>0</v>
      </c>
      <c r="Z31" s="154">
        <f t="array" ref="Z31">ROUND(Z32+Z33+Z34,2)</f>
        <v>0</v>
      </c>
      <c r="AA31" s="154">
        <f t="array" ref="AA31">ROUND(AA32+AA33+AA34,2)</f>
        <v>0</v>
      </c>
      <c r="AB31" s="154">
        <f t="array" ref="AB31">ROUND(AB32+AB33+AB34,2)</f>
        <v>0</v>
      </c>
      <c r="AC31" s="154">
        <f t="array" ref="AC31">ROUND(AC32+AC33+AC34,2)</f>
        <v>0</v>
      </c>
      <c r="AD31" s="154">
        <f t="array" ref="AD31">ROUND(AD32+AD33+AD34,2)</f>
        <v>0</v>
      </c>
      <c r="AE31" s="154">
        <f t="array" ref="AE31">ROUND(AE32+AE33+AE34,2)</f>
        <v>0</v>
      </c>
      <c r="AF31" s="154">
        <f t="array" ref="AF31">ROUND(AF32+AF33+AF34,2)</f>
        <v>0</v>
      </c>
      <c r="AG31" s="154">
        <f t="array" ref="AG31">ROUND(AG32+AG33+AG34,2)</f>
        <v>0</v>
      </c>
      <c r="AH31" s="154">
        <f t="array" ref="AH31">ROUND(AH32+AH33+AH34,2)</f>
        <v>0</v>
      </c>
      <c r="AI31" s="154">
        <f t="array" ref="AI31">ROUND(AI32+AI33+AI34,2)</f>
        <v>0</v>
      </c>
      <c r="AK31" s="299"/>
    </row>
    <row r="32" spans="1:37" s="148" customFormat="1">
      <c r="A32" s="299"/>
      <c r="B32" s="299" t="s">
        <v>1962</v>
      </c>
      <c r="C32" s="299"/>
      <c r="D32" s="160"/>
      <c r="E32" s="165" t="s">
        <v>1959</v>
      </c>
      <c r="F32" s="150"/>
      <c r="G32" s="150"/>
      <c r="H32" s="154">
        <f t="array" ref="H32">ROUND(F32+G32,2)</f>
        <v>0</v>
      </c>
      <c r="I32" s="150"/>
      <c r="J32" s="154">
        <f t="array" ref="J32">ROUND(H32+I32,2)</f>
        <v>0</v>
      </c>
      <c r="K32" s="150"/>
      <c r="L32" s="150"/>
      <c r="M32" s="150"/>
      <c r="N32" s="150"/>
      <c r="O32" s="150"/>
      <c r="P32" s="150"/>
      <c r="Q32" s="150"/>
      <c r="R32" s="150"/>
      <c r="S32" s="150"/>
      <c r="T32" s="150"/>
      <c r="U32" s="154">
        <f t="array" ref="U32">ROUND(IF(O32+P32-Q32-R32-S32+T32&lt;0,0,O32+P32-Q32-R32-S32+T32),2)</f>
        <v>0</v>
      </c>
      <c r="V32" s="239"/>
      <c r="W32" s="239"/>
      <c r="X32" s="239"/>
      <c r="Y32" s="150"/>
      <c r="Z32" s="150"/>
      <c r="AA32" s="150"/>
      <c r="AB32" s="150"/>
      <c r="AC32" s="150"/>
      <c r="AD32" s="150"/>
      <c r="AE32" s="150"/>
      <c r="AF32" s="150"/>
      <c r="AG32" s="150"/>
      <c r="AH32" s="150"/>
      <c r="AI32" s="150"/>
      <c r="AK32" s="299"/>
    </row>
    <row r="33" spans="1:37" s="148" customFormat="1">
      <c r="A33" s="299"/>
      <c r="B33" s="299" t="s">
        <v>1963</v>
      </c>
      <c r="C33" s="299"/>
      <c r="D33" s="160"/>
      <c r="E33" s="165" t="s">
        <v>1960</v>
      </c>
      <c r="F33" s="150"/>
      <c r="G33" s="150"/>
      <c r="H33" s="154">
        <f t="array" ref="H33">ROUND(F33+G33,2)</f>
        <v>0</v>
      </c>
      <c r="I33" s="150"/>
      <c r="J33" s="154">
        <f t="array" ref="J33">ROUND(H33+I33,2)</f>
        <v>0</v>
      </c>
      <c r="K33" s="150"/>
      <c r="L33" s="150"/>
      <c r="M33" s="150"/>
      <c r="N33" s="150"/>
      <c r="O33" s="150"/>
      <c r="P33" s="150"/>
      <c r="Q33" s="150"/>
      <c r="R33" s="150"/>
      <c r="S33" s="150"/>
      <c r="T33" s="150"/>
      <c r="U33" s="154">
        <f t="array" ref="U33">ROUND(IF(O33+P33-Q33-R33-S33+T33&lt;0,0,O33+P33-Q33-R33-S33+T33),2)</f>
        <v>0</v>
      </c>
      <c r="V33" s="239"/>
      <c r="W33" s="239"/>
      <c r="X33" s="239"/>
      <c r="Y33" s="150"/>
      <c r="Z33" s="150"/>
      <c r="AA33" s="150"/>
      <c r="AB33" s="150"/>
      <c r="AC33" s="150"/>
      <c r="AD33" s="150"/>
      <c r="AE33" s="150"/>
      <c r="AF33" s="150"/>
      <c r="AG33" s="150"/>
      <c r="AH33" s="150"/>
      <c r="AI33" s="150"/>
      <c r="AK33" s="299"/>
    </row>
    <row r="34" spans="1:37" s="148" customFormat="1">
      <c r="A34" s="299"/>
      <c r="B34" s="299" t="s">
        <v>668</v>
      </c>
      <c r="C34" s="299"/>
      <c r="D34" s="160"/>
      <c r="E34" s="165" t="s">
        <v>1961</v>
      </c>
      <c r="F34" s="150"/>
      <c r="G34" s="150"/>
      <c r="H34" s="154">
        <f t="array" ref="H34">ROUND(F34+G34,2)</f>
        <v>0</v>
      </c>
      <c r="I34" s="150"/>
      <c r="J34" s="154">
        <f t="array" ref="J34">ROUND(H34+I34,2)</f>
        <v>0</v>
      </c>
      <c r="K34" s="150"/>
      <c r="L34" s="150"/>
      <c r="M34" s="150"/>
      <c r="N34" s="150"/>
      <c r="O34" s="150"/>
      <c r="P34" s="150"/>
      <c r="Q34" s="150"/>
      <c r="R34" s="150"/>
      <c r="S34" s="150"/>
      <c r="T34" s="150"/>
      <c r="U34" s="154">
        <f t="array" ref="U34">ROUND(IF(O34+P34-Q34-R34-S34+T34&lt;0,0,O34+P34-Q34-R34-S34+T34),2)</f>
        <v>0</v>
      </c>
      <c r="V34" s="239"/>
      <c r="W34" s="239"/>
      <c r="X34" s="239"/>
      <c r="Y34" s="150"/>
      <c r="Z34" s="150"/>
      <c r="AA34" s="150"/>
      <c r="AB34" s="150"/>
      <c r="AC34" s="150"/>
      <c r="AD34" s="150"/>
      <c r="AE34" s="150"/>
      <c r="AF34" s="150"/>
      <c r="AG34" s="150"/>
      <c r="AH34" s="150"/>
      <c r="AI34" s="150"/>
      <c r="AK34" s="299"/>
    </row>
    <row r="35" spans="1:37" s="148" customFormat="1">
      <c r="A35" s="299"/>
      <c r="B35" s="299" t="s">
        <v>1967</v>
      </c>
      <c r="C35" s="299"/>
      <c r="D35" s="160"/>
      <c r="E35" s="163" t="s">
        <v>1964</v>
      </c>
      <c r="F35" s="154">
        <f t="array" ref="F35">ROUND(F36+F37,2)</f>
        <v>0</v>
      </c>
      <c r="G35" s="154">
        <f t="array" ref="G35">ROUND(G36+G37,2)</f>
        <v>0</v>
      </c>
      <c r="H35" s="154">
        <f t="array" ref="H35">ROUND(F35+G35,2)</f>
        <v>0</v>
      </c>
      <c r="I35" s="154">
        <f t="array" ref="I35">ROUND(I36+I37,2)</f>
        <v>0</v>
      </c>
      <c r="J35" s="154">
        <f t="array" ref="J35">ROUND(H35+I35,2)</f>
        <v>0</v>
      </c>
      <c r="K35" s="154">
        <f t="array" ref="K35">ROUND(K36+K37,2)</f>
        <v>0</v>
      </c>
      <c r="L35" s="238">
        <f t="array" ref="L35">ROUND(L36+L37,2)</f>
        <v>0</v>
      </c>
      <c r="M35" s="154">
        <f t="array" ref="M35">ROUND(M36+M37,2)</f>
        <v>0</v>
      </c>
      <c r="N35" s="154">
        <f t="array" ref="N35">ROUND(N36+N37,2)</f>
        <v>0</v>
      </c>
      <c r="O35" s="154">
        <f t="array" ref="O35">ROUND(O36+O37,2)</f>
        <v>0</v>
      </c>
      <c r="P35" s="154">
        <f t="array" ref="P35">ROUND(P36+P37,2)</f>
        <v>0</v>
      </c>
      <c r="Q35" s="154">
        <f t="array" ref="Q35">ROUND(Q36+Q37,2)</f>
        <v>0</v>
      </c>
      <c r="R35" s="154">
        <f t="array" ref="R35">ROUND(R36+R37,2)</f>
        <v>0</v>
      </c>
      <c r="S35" s="154">
        <f t="array" ref="S35">ROUND(S36+S37,2)</f>
        <v>0</v>
      </c>
      <c r="T35" s="154">
        <f t="array" ref="T35">ROUND(T36+T37,2)</f>
        <v>0</v>
      </c>
      <c r="U35" s="154">
        <f t="array" ref="U35">ROUND(IF(O35+P35-Q35-R35-S35+T35&lt;0,0,O35+P35-Q35-R35-S35+T35),2)</f>
        <v>0</v>
      </c>
      <c r="V35" s="238">
        <f>ROUND(V36+V37,2)</f>
        <v>0</v>
      </c>
      <c r="W35" s="238">
        <f t="array" ref="W35">ROUND(W36+W37,2)</f>
        <v>0</v>
      </c>
      <c r="X35" s="238">
        <f t="array" ref="X35">ROUND(X36+X37,2)</f>
        <v>0</v>
      </c>
      <c r="Y35" s="154">
        <f t="array" ref="Y35">ROUND(Y36+Y37,2)</f>
        <v>0</v>
      </c>
      <c r="Z35" s="154">
        <f t="array" ref="Z35">ROUND(Z36+Z37,2)</f>
        <v>0</v>
      </c>
      <c r="AA35" s="154">
        <f t="array" ref="AA35">ROUND(AA36+AA37,2)</f>
        <v>0</v>
      </c>
      <c r="AB35" s="154">
        <f t="array" ref="AB35">ROUND(AB36+AB37,2)</f>
        <v>0</v>
      </c>
      <c r="AC35" s="154">
        <f t="array" ref="AC35">ROUND(AC36+AC37,2)</f>
        <v>0</v>
      </c>
      <c r="AD35" s="154">
        <f t="array" ref="AD35">ROUND(AD36+AD37,2)</f>
        <v>0</v>
      </c>
      <c r="AE35" s="154">
        <f t="array" ref="AE35">ROUND(AE36+AE37,2)</f>
        <v>0</v>
      </c>
      <c r="AF35" s="154">
        <f t="array" ref="AF35">ROUND(AF36+AF37,2)</f>
        <v>0</v>
      </c>
      <c r="AG35" s="154">
        <f t="array" ref="AG35">ROUND(AG36+AG37,2)</f>
        <v>0</v>
      </c>
      <c r="AH35" s="154">
        <f t="array" ref="AH35">ROUND(AH36+AH37,2)</f>
        <v>0</v>
      </c>
      <c r="AI35" s="154">
        <f t="array" ref="AI35">ROUND(AI36+AI37,2)</f>
        <v>0</v>
      </c>
      <c r="AK35" s="299"/>
    </row>
    <row r="36" spans="1:37" s="148" customFormat="1">
      <c r="A36" s="299"/>
      <c r="B36" s="299" t="s">
        <v>1968</v>
      </c>
      <c r="C36" s="299"/>
      <c r="D36" s="160"/>
      <c r="E36" s="165" t="s">
        <v>1965</v>
      </c>
      <c r="F36" s="150"/>
      <c r="G36" s="150"/>
      <c r="H36" s="154">
        <f t="array" ref="H36">ROUND(F36+G36,2)</f>
        <v>0</v>
      </c>
      <c r="I36" s="150"/>
      <c r="J36" s="154">
        <f t="array" ref="J36">ROUND(H36+I36,2)</f>
        <v>0</v>
      </c>
      <c r="K36" s="150"/>
      <c r="L36" s="150"/>
      <c r="M36" s="150"/>
      <c r="N36" s="150"/>
      <c r="O36" s="150"/>
      <c r="P36" s="150"/>
      <c r="Q36" s="150"/>
      <c r="R36" s="150"/>
      <c r="S36" s="150"/>
      <c r="T36" s="150"/>
      <c r="U36" s="154">
        <f t="array" ref="U36">ROUND(IF(O36+P36-Q36-R36-S36+T36&lt;0,0,O36+P36-Q36-R36-S36+T36),2)</f>
        <v>0</v>
      </c>
      <c r="V36" s="239"/>
      <c r="W36" s="239"/>
      <c r="X36" s="239"/>
      <c r="Y36" s="150"/>
      <c r="Z36" s="150"/>
      <c r="AA36" s="150"/>
      <c r="AB36" s="150"/>
      <c r="AC36" s="150"/>
      <c r="AD36" s="150"/>
      <c r="AE36" s="150"/>
      <c r="AF36" s="150"/>
      <c r="AG36" s="150"/>
      <c r="AH36" s="150"/>
      <c r="AI36" s="150"/>
      <c r="AK36" s="299"/>
    </row>
    <row r="37" spans="1:37" s="148" customFormat="1">
      <c r="A37" s="299"/>
      <c r="B37" s="299" t="s">
        <v>1969</v>
      </c>
      <c r="C37" s="299"/>
      <c r="D37" s="160"/>
      <c r="E37" s="165" t="s">
        <v>1966</v>
      </c>
      <c r="F37" s="150"/>
      <c r="G37" s="150"/>
      <c r="H37" s="154">
        <f t="array" ref="H37">ROUND(F37+G37,2)</f>
        <v>0</v>
      </c>
      <c r="I37" s="150"/>
      <c r="J37" s="154">
        <f t="array" ref="J37">ROUND(H37+I37,2)</f>
        <v>0</v>
      </c>
      <c r="K37" s="150"/>
      <c r="L37" s="150"/>
      <c r="M37" s="150"/>
      <c r="N37" s="150"/>
      <c r="O37" s="150"/>
      <c r="P37" s="150"/>
      <c r="Q37" s="150"/>
      <c r="R37" s="150"/>
      <c r="S37" s="150"/>
      <c r="T37" s="150"/>
      <c r="U37" s="154">
        <f t="array" ref="U37">ROUND(IF(O37+P37-Q37-R37-S37+T37&lt;0,0,O37+P37-Q37-R37-S37+T37),2)</f>
        <v>0</v>
      </c>
      <c r="V37" s="239"/>
      <c r="W37" s="239"/>
      <c r="X37" s="239"/>
      <c r="Y37" s="150"/>
      <c r="Z37" s="150"/>
      <c r="AA37" s="150"/>
      <c r="AB37" s="150"/>
      <c r="AC37" s="150"/>
      <c r="AD37" s="150"/>
      <c r="AE37" s="150"/>
      <c r="AF37" s="150"/>
      <c r="AG37" s="150"/>
      <c r="AH37" s="150"/>
      <c r="AI37" s="150"/>
      <c r="AK37" s="299"/>
    </row>
    <row r="38" spans="1:37" s="148" customFormat="1">
      <c r="A38" s="299"/>
      <c r="B38" s="299" t="s">
        <v>661</v>
      </c>
      <c r="C38" s="299"/>
      <c r="D38" s="199"/>
      <c r="E38" s="200" t="s">
        <v>662</v>
      </c>
      <c r="F38" s="150"/>
      <c r="G38" s="150"/>
      <c r="H38" s="154">
        <f t="array" ref="H38">ROUND(F38+G38,2)</f>
        <v>0</v>
      </c>
      <c r="I38" s="150"/>
      <c r="J38" s="154">
        <f t="array" ref="J38">ROUND(H38+I38,2)</f>
        <v>0</v>
      </c>
      <c r="K38" s="150"/>
      <c r="L38" s="150"/>
      <c r="M38" s="150"/>
      <c r="N38" s="150"/>
      <c r="O38" s="150"/>
      <c r="P38" s="150"/>
      <c r="Q38" s="150"/>
      <c r="R38" s="150"/>
      <c r="S38" s="150"/>
      <c r="T38" s="150"/>
      <c r="U38" s="154">
        <f t="array" ref="U38">ROUND(IF(O38+P38-Q38-R38-S38+T38&lt;0,0,O38+P38-Q38-R38-S38+T38),2)</f>
        <v>0</v>
      </c>
      <c r="V38" s="239"/>
      <c r="W38" s="239"/>
      <c r="X38" s="239"/>
      <c r="Y38" s="150"/>
      <c r="Z38" s="150"/>
      <c r="AA38" s="150"/>
      <c r="AB38" s="150"/>
      <c r="AC38" s="150"/>
      <c r="AD38" s="150"/>
      <c r="AE38" s="150"/>
      <c r="AF38" s="150"/>
      <c r="AG38" s="150"/>
      <c r="AH38" s="150"/>
      <c r="AI38" s="150"/>
      <c r="AK38" s="299"/>
    </row>
    <row r="39" spans="1:37">
      <c r="A39" s="299"/>
      <c r="B39" s="299" t="s">
        <v>664</v>
      </c>
      <c r="C39" s="299"/>
      <c r="D39" s="27"/>
      <c r="E39" s="59" t="s">
        <v>1994</v>
      </c>
      <c r="F39" s="154">
        <f t="array" ref="F39">ROUND(F40+F41,2)</f>
        <v>0</v>
      </c>
      <c r="G39" s="154">
        <f t="array" ref="G39">ROUND(G40+G41,2)</f>
        <v>0</v>
      </c>
      <c r="H39" s="154">
        <f t="array" ref="H39">ROUND(F39+G39,2)</f>
        <v>0</v>
      </c>
      <c r="I39" s="154">
        <f t="array" ref="I39">ROUND(I40+I41,2)</f>
        <v>0</v>
      </c>
      <c r="J39" s="154">
        <f>ROUND(H39+I39,2)</f>
        <v>0</v>
      </c>
      <c r="K39" s="154">
        <f t="array" ref="K39">ROUND(K40+K41,2)</f>
        <v>0</v>
      </c>
      <c r="L39" s="238">
        <f t="array" ref="L39">ROUND(L40+L41,2)</f>
        <v>0</v>
      </c>
      <c r="M39" s="154">
        <f t="array" ref="M39">ROUND(M40+M41,2)</f>
        <v>0</v>
      </c>
      <c r="N39" s="154">
        <f t="array" ref="N39">ROUND(N40+N41,2)</f>
        <v>0</v>
      </c>
      <c r="O39" s="154">
        <f t="array" ref="O39">ROUND(O40+O41,2)</f>
        <v>0</v>
      </c>
      <c r="P39" s="154">
        <f t="array" ref="P39">ROUND(P40+P41,2)</f>
        <v>0</v>
      </c>
      <c r="Q39" s="154">
        <f t="array" ref="Q39">ROUND(Q40+Q41,2)</f>
        <v>0</v>
      </c>
      <c r="R39" s="154">
        <f t="array" ref="R39">ROUND(R40+R41,2)</f>
        <v>0</v>
      </c>
      <c r="S39" s="154">
        <f t="array" ref="S39">ROUND(S40+S41,2)</f>
        <v>0</v>
      </c>
      <c r="T39" s="154">
        <f t="array" ref="T39">ROUND(T40+T41,2)</f>
        <v>0</v>
      </c>
      <c r="U39" s="154">
        <f t="array" ref="U39">ROUND(IF(O39+P39-Q39-R39-S39+T39&lt;0,0,O39+P39-Q39-R39-S39+T39),2)</f>
        <v>0</v>
      </c>
      <c r="V39" s="238">
        <f t="array" ref="V39">ROUND(V40+V41,2)</f>
        <v>0</v>
      </c>
      <c r="W39" s="238">
        <f t="array" ref="W39">ROUND(W40+W41,2)</f>
        <v>0</v>
      </c>
      <c r="X39" s="238">
        <f t="array" ref="X39">ROUND(X40+X41,2)</f>
        <v>0</v>
      </c>
      <c r="Y39" s="29">
        <f t="array" ref="Y39">ROUND(Y40+Y41,2)</f>
        <v>0</v>
      </c>
      <c r="Z39" s="154">
        <f t="array" ref="Z39">ROUND(Z40+Z41,2)</f>
        <v>0</v>
      </c>
      <c r="AA39" s="154">
        <f t="array" ref="AA39">ROUND(AA40+AA41,2)</f>
        <v>0</v>
      </c>
      <c r="AB39" s="154">
        <f t="array" ref="AB39">ROUND(AB40+AB41,2)</f>
        <v>0</v>
      </c>
      <c r="AC39" s="154">
        <f t="array" ref="AC39">ROUND(AC40+AC41,2)</f>
        <v>0</v>
      </c>
      <c r="AD39" s="154">
        <f t="array" ref="AD39">ROUND(AD40+AD41,2)</f>
        <v>0</v>
      </c>
      <c r="AE39" s="154">
        <f t="array" ref="AE39">ROUND(AE40+AE41,2)</f>
        <v>0</v>
      </c>
      <c r="AF39" s="154">
        <f t="array" ref="AF39">ROUND(AF40+AF41,2)</f>
        <v>0</v>
      </c>
      <c r="AG39" s="154">
        <f t="array" ref="AG39">ROUND(AG40+AG41,2)</f>
        <v>0</v>
      </c>
      <c r="AH39" s="154">
        <f t="array" ref="AH39">ROUND(AH40+AH41,2)</f>
        <v>0</v>
      </c>
      <c r="AI39" s="154">
        <f t="array" ref="AI39">ROUND(AI40+AI41,2)</f>
        <v>0</v>
      </c>
      <c r="AK39" s="299"/>
    </row>
    <row r="40" spans="1:37">
      <c r="A40" s="299"/>
      <c r="B40" s="299"/>
      <c r="C40" s="299"/>
      <c r="D40" s="27"/>
      <c r="E40" s="59" t="s">
        <v>1995</v>
      </c>
      <c r="F40" s="150"/>
      <c r="G40" s="150"/>
      <c r="H40" s="154">
        <f t="array" ref="H40">ROUND(F40+G40,2)</f>
        <v>0</v>
      </c>
      <c r="I40" s="150"/>
      <c r="J40" s="154">
        <f t="array" ref="J40">ROUND(H40+I40,2)</f>
        <v>0</v>
      </c>
      <c r="K40" s="150"/>
      <c r="L40" s="150"/>
      <c r="M40" s="150"/>
      <c r="N40" s="150"/>
      <c r="O40" s="150"/>
      <c r="P40" s="150"/>
      <c r="Q40" s="150"/>
      <c r="R40" s="150"/>
      <c r="S40" s="150"/>
      <c r="T40" s="150"/>
      <c r="U40" s="154">
        <f t="array" ref="U40">ROUND(IF(O40+P40-Q40-R40-S40+T40&lt;0,0,O40+P40-Q40-R40-S40+T40),2)</f>
        <v>0</v>
      </c>
      <c r="V40" s="239"/>
      <c r="W40" s="239"/>
      <c r="X40" s="239"/>
      <c r="Y40" s="150"/>
      <c r="Z40" s="150"/>
      <c r="AA40" s="150"/>
      <c r="AB40" s="150"/>
      <c r="AC40" s="150"/>
      <c r="AD40" s="150"/>
      <c r="AE40" s="150"/>
      <c r="AF40" s="150"/>
      <c r="AG40" s="150"/>
      <c r="AH40" s="150"/>
      <c r="AI40" s="150"/>
      <c r="AK40" s="299"/>
    </row>
    <row r="41" spans="1:37">
      <c r="A41" s="299"/>
      <c r="B41" s="299" t="s">
        <v>665</v>
      </c>
      <c r="C41" s="299"/>
      <c r="D41" s="27"/>
      <c r="E41" s="59" t="s">
        <v>1996</v>
      </c>
      <c r="F41" s="150"/>
      <c r="G41" s="150"/>
      <c r="H41" s="154">
        <f t="array" ref="H41">ROUND(F41+G41,2)</f>
        <v>0</v>
      </c>
      <c r="I41" s="150"/>
      <c r="J41" s="154">
        <f t="array" ref="J41">ROUND(H41+I41,2)</f>
        <v>0</v>
      </c>
      <c r="K41" s="150"/>
      <c r="L41" s="150"/>
      <c r="M41" s="150"/>
      <c r="N41" s="150"/>
      <c r="O41" s="150"/>
      <c r="P41" s="150"/>
      <c r="Q41" s="150"/>
      <c r="R41" s="150"/>
      <c r="S41" s="150"/>
      <c r="T41" s="150"/>
      <c r="U41" s="154">
        <f t="array" ref="U41">ROUND(IF(O41+P41-Q41-R41-S41+T41&lt;0,0,O41+P41-Q41-R41-S41+T41),2)</f>
        <v>0</v>
      </c>
      <c r="V41" s="239"/>
      <c r="W41" s="239"/>
      <c r="X41" s="239"/>
      <c r="Y41" s="150"/>
      <c r="Z41" s="150"/>
      <c r="AA41" s="150"/>
      <c r="AB41" s="150"/>
      <c r="AC41" s="150"/>
      <c r="AD41" s="150"/>
      <c r="AE41" s="150"/>
      <c r="AF41" s="150"/>
      <c r="AG41" s="150"/>
      <c r="AH41" s="150"/>
      <c r="AI41" s="150"/>
      <c r="AK41" s="299"/>
    </row>
    <row r="42" spans="1:37" s="148" customFormat="1">
      <c r="A42" s="299"/>
      <c r="B42" s="299" t="s">
        <v>1997</v>
      </c>
      <c r="C42" s="299"/>
      <c r="D42" s="160"/>
      <c r="E42" s="163" t="s">
        <v>1972</v>
      </c>
      <c r="F42" s="154">
        <f t="array" ref="F42">ROUND(F43+F49+F53,2)</f>
        <v>0</v>
      </c>
      <c r="G42" s="154">
        <f t="array" ref="G42">ROUND(G43+G49+G53,2)</f>
        <v>0</v>
      </c>
      <c r="H42" s="154">
        <f t="array" ref="H42">ROUND(F42+G42,2)</f>
        <v>0</v>
      </c>
      <c r="I42" s="154">
        <f t="array" ref="I42">ROUND(I43+I49+I53,2)</f>
        <v>0</v>
      </c>
      <c r="J42" s="154">
        <f t="array" ref="J42">ROUND(H42+I42,2)</f>
        <v>0</v>
      </c>
      <c r="K42" s="154">
        <f t="array" ref="K42">ROUND(K43+K49+K53,2)</f>
        <v>0</v>
      </c>
      <c r="L42" s="238">
        <f t="array" ref="L42">ROUND(L43+L49+L53,2)</f>
        <v>0</v>
      </c>
      <c r="M42" s="154">
        <f t="array" ref="M42">ROUND(M43+M49+M53,2)</f>
        <v>0</v>
      </c>
      <c r="N42" s="154">
        <f t="array" ref="N42">ROUND(N43+N49+N53,2)</f>
        <v>0</v>
      </c>
      <c r="O42" s="154">
        <f t="array" ref="O42">ROUND(O43+O49+O53,2)</f>
        <v>0</v>
      </c>
      <c r="P42" s="154">
        <f t="array" ref="P42">ROUND(P43+P49+P53,2)</f>
        <v>0</v>
      </c>
      <c r="Q42" s="154">
        <f t="array" ref="Q42">ROUND(Q43+Q49+Q53,2)</f>
        <v>0</v>
      </c>
      <c r="R42" s="154">
        <f t="array" ref="R42">ROUND(R43+R49+R53,2)</f>
        <v>0</v>
      </c>
      <c r="S42" s="154">
        <f t="array" ref="S42">ROUND(S43+S49+S53,2)</f>
        <v>0</v>
      </c>
      <c r="T42" s="154">
        <f t="array" ref="T42">ROUND(T43+T49+T53,2)</f>
        <v>0</v>
      </c>
      <c r="U42" s="154">
        <f t="array" ref="U42">ROUND(IF(O42+P42-Q42-R42-S42+T42&lt;0,0,O42+P42-Q42-R42-S42+T42),2)</f>
        <v>0</v>
      </c>
      <c r="V42" s="238">
        <f t="array" ref="V42">ROUND(V43+V49+V53,2)</f>
        <v>0</v>
      </c>
      <c r="W42" s="238">
        <f t="array" ref="W42">ROUND(W43+W49+W53,2)</f>
        <v>0</v>
      </c>
      <c r="X42" s="238">
        <f t="array" ref="X42">ROUND(X43+X49+X53,2)</f>
        <v>0</v>
      </c>
      <c r="Y42" s="154">
        <f t="array" ref="Y42">ROUND(Y43+Y49+Y53,2)</f>
        <v>0</v>
      </c>
      <c r="Z42" s="154">
        <f t="array" ref="Z42">ROUND(Z43+Z49+Z53,2)</f>
        <v>0</v>
      </c>
      <c r="AA42" s="154">
        <f t="array" ref="AA42">ROUND(AA43+AA49+AA53,2)</f>
        <v>0</v>
      </c>
      <c r="AB42" s="154">
        <f t="array" ref="AB42">ROUND(AB43+AB49+AB53,2)</f>
        <v>0</v>
      </c>
      <c r="AC42" s="154">
        <f t="array" ref="AC42">ROUND(AC43+AC49+AC53,2)</f>
        <v>0</v>
      </c>
      <c r="AD42" s="154">
        <f t="array" ref="AD42">ROUND(AD43+AD49+AD53,2)</f>
        <v>0</v>
      </c>
      <c r="AE42" s="154">
        <f t="array" ref="AE42">ROUND(AE43+AE49+AE53,2)</f>
        <v>0</v>
      </c>
      <c r="AF42" s="154">
        <f t="array" ref="AF42">ROUND(AF43+AF49+AF53,2)</f>
        <v>0</v>
      </c>
      <c r="AG42" s="154">
        <f t="array" ref="AG42">ROUND(AG43+AG49+AG53,2)</f>
        <v>0</v>
      </c>
      <c r="AH42" s="154">
        <f t="array" ref="AH42">ROUND(AH43+AH49+AH53,2)</f>
        <v>0</v>
      </c>
      <c r="AI42" s="154">
        <f t="array" ref="AI42">ROUND(AI43+AI49+AI53,2)</f>
        <v>0</v>
      </c>
      <c r="AK42" s="299"/>
    </row>
    <row r="43" spans="1:37" s="148" customFormat="1">
      <c r="A43" s="299"/>
      <c r="B43" s="299" t="s">
        <v>1998</v>
      </c>
      <c r="C43" s="299"/>
      <c r="D43" s="160"/>
      <c r="E43" s="164" t="s">
        <v>1973</v>
      </c>
      <c r="F43" s="154">
        <f t="array" ref="F43">ROUND(F44+F45,2)</f>
        <v>0</v>
      </c>
      <c r="G43" s="154">
        <f t="array" ref="G43">ROUND(G44+G45,2)</f>
        <v>0</v>
      </c>
      <c r="H43" s="154">
        <f t="array" ref="H43">ROUND(F43+G43,2)</f>
        <v>0</v>
      </c>
      <c r="I43" s="154">
        <f t="array" ref="I43">ROUND(I44+I45,2)</f>
        <v>0</v>
      </c>
      <c r="J43" s="154">
        <f t="array" ref="J43">ROUND(H43+I43,2)</f>
        <v>0</v>
      </c>
      <c r="K43" s="154">
        <f t="array" ref="K43">ROUND(K44+K45,2)</f>
        <v>0</v>
      </c>
      <c r="L43" s="238">
        <f t="array" ref="L43">ROUND(L44+L45,2)</f>
        <v>0</v>
      </c>
      <c r="M43" s="154">
        <f t="array" ref="M43">ROUND(M44+M45,2)</f>
        <v>0</v>
      </c>
      <c r="N43" s="154">
        <f t="array" ref="N43">ROUND(N44+N45,2)</f>
        <v>0</v>
      </c>
      <c r="O43" s="154">
        <f t="array" ref="O43">ROUND(O44+O45,2)</f>
        <v>0</v>
      </c>
      <c r="P43" s="154">
        <f t="array" ref="P43">ROUND(P44+P45,2)</f>
        <v>0</v>
      </c>
      <c r="Q43" s="154">
        <f t="array" ref="Q43">ROUND(Q44+Q45,2)</f>
        <v>0</v>
      </c>
      <c r="R43" s="154">
        <f t="array" ref="R43">ROUND(R44+R45,2)</f>
        <v>0</v>
      </c>
      <c r="S43" s="154">
        <f t="array" ref="S43">ROUND(S44+S45,2)</f>
        <v>0</v>
      </c>
      <c r="T43" s="154">
        <f t="array" ref="T43">ROUND(T44+T45,2)</f>
        <v>0</v>
      </c>
      <c r="U43" s="154">
        <f t="array" ref="U43">ROUND(IF(O43+P43-Q43-R43-S43+T43&lt;0,0,O43+P43-Q43-R43-S43+T43),2)</f>
        <v>0</v>
      </c>
      <c r="V43" s="238">
        <f t="array" ref="V43">ROUND(V44+V45,2)</f>
        <v>0</v>
      </c>
      <c r="W43" s="238">
        <f t="array" ref="W43">ROUND(W44+W45,2)</f>
        <v>0</v>
      </c>
      <c r="X43" s="238">
        <f t="array" ref="X43">ROUND(X44+X45,2)</f>
        <v>0</v>
      </c>
      <c r="Y43" s="154">
        <f t="array" ref="Y43">ROUND(Y44+Y45,2)</f>
        <v>0</v>
      </c>
      <c r="Z43" s="154">
        <f t="array" ref="Z43">ROUND(Z44+Z45,2)</f>
        <v>0</v>
      </c>
      <c r="AA43" s="154">
        <f t="array" ref="AA43">ROUND(AA44+AA45,2)</f>
        <v>0</v>
      </c>
      <c r="AB43" s="154">
        <f t="array" ref="AB43">ROUND(AB44+AB45,2)</f>
        <v>0</v>
      </c>
      <c r="AC43" s="154">
        <f t="array" ref="AC43">ROUND(AC44+AC45,2)</f>
        <v>0</v>
      </c>
      <c r="AD43" s="154">
        <f t="array" ref="AD43">ROUND(AD44+AD45,2)</f>
        <v>0</v>
      </c>
      <c r="AE43" s="154">
        <f t="array" ref="AE43">ROUND(AE44+AE45,2)</f>
        <v>0</v>
      </c>
      <c r="AF43" s="154">
        <f t="array" ref="AF43">ROUND(AF44+AF45,2)</f>
        <v>0</v>
      </c>
      <c r="AG43" s="154">
        <f t="array" ref="AG43">ROUND(AG44+AG45,2)</f>
        <v>0</v>
      </c>
      <c r="AH43" s="154">
        <f t="array" ref="AH43">ROUND(AH44+AH45,2)</f>
        <v>0</v>
      </c>
      <c r="AI43" s="154">
        <f t="array" ref="AI43">ROUND(AI44+AI45,2)</f>
        <v>0</v>
      </c>
      <c r="AK43" s="299"/>
    </row>
    <row r="44" spans="1:37" s="148" customFormat="1">
      <c r="A44" s="299"/>
      <c r="B44" s="299" t="s">
        <v>1999</v>
      </c>
      <c r="C44" s="299"/>
      <c r="D44" s="160"/>
      <c r="E44" s="167" t="s">
        <v>1974</v>
      </c>
      <c r="F44" s="150"/>
      <c r="G44" s="150"/>
      <c r="H44" s="154">
        <f t="array" ref="H44">ROUND(F44+G44,2)</f>
        <v>0</v>
      </c>
      <c r="I44" s="150"/>
      <c r="J44" s="154">
        <f t="array" ref="J44">ROUND(H44+I44,2)</f>
        <v>0</v>
      </c>
      <c r="K44" s="150"/>
      <c r="L44" s="150"/>
      <c r="M44" s="150"/>
      <c r="N44" s="150"/>
      <c r="O44" s="150"/>
      <c r="P44" s="150"/>
      <c r="Q44" s="150"/>
      <c r="R44" s="150"/>
      <c r="S44" s="150"/>
      <c r="T44" s="150"/>
      <c r="U44" s="154">
        <f t="array" ref="U44">ROUND(IF(O44+P44-Q44-R44-S44+T44&lt;0,0,O44+P44-Q44-R44-S44+T44),2)</f>
        <v>0</v>
      </c>
      <c r="V44" s="239"/>
      <c r="W44" s="239"/>
      <c r="X44" s="239"/>
      <c r="Y44" s="150"/>
      <c r="Z44" s="150"/>
      <c r="AA44" s="150"/>
      <c r="AB44" s="150"/>
      <c r="AC44" s="150"/>
      <c r="AD44" s="150"/>
      <c r="AE44" s="150"/>
      <c r="AF44" s="150"/>
      <c r="AG44" s="150"/>
      <c r="AH44" s="150"/>
      <c r="AI44" s="150"/>
      <c r="AK44" s="299"/>
    </row>
    <row r="45" spans="1:37" s="148" customFormat="1">
      <c r="A45" s="299"/>
      <c r="B45" s="299" t="s">
        <v>2033</v>
      </c>
      <c r="C45" s="299"/>
      <c r="D45" s="160"/>
      <c r="E45" s="167" t="s">
        <v>1975</v>
      </c>
      <c r="F45" s="154">
        <f t="array" ref="F45">ROUND(F46+F47+F48,2)</f>
        <v>0</v>
      </c>
      <c r="G45" s="154">
        <f t="array" ref="G45">ROUND(G46+G47+G48,2)</f>
        <v>0</v>
      </c>
      <c r="H45" s="154">
        <f t="array" ref="H45">ROUND(F45+G45,2)</f>
        <v>0</v>
      </c>
      <c r="I45" s="154">
        <f t="array" ref="I45">ROUND(I46+I47+I48,2)</f>
        <v>0</v>
      </c>
      <c r="J45" s="154">
        <f t="array" ref="J45">ROUND(H45+I45,2)</f>
        <v>0</v>
      </c>
      <c r="K45" s="154">
        <f t="array" ref="K45">ROUND(K46+K47+K48,2)</f>
        <v>0</v>
      </c>
      <c r="L45" s="238">
        <f t="array" ref="L45">ROUND(L46+L47+L48,2)</f>
        <v>0</v>
      </c>
      <c r="M45" s="154">
        <f t="array" ref="M45">ROUND(M46+M47+M48,2)</f>
        <v>0</v>
      </c>
      <c r="N45" s="154">
        <f t="array" ref="N45">ROUND(N46+N47+N48,2)</f>
        <v>0</v>
      </c>
      <c r="O45" s="154">
        <f t="array" ref="O45">ROUND(O46+O47+O48,2)</f>
        <v>0</v>
      </c>
      <c r="P45" s="154">
        <f t="array" ref="P45">ROUND(P46+P47+P48,2)</f>
        <v>0</v>
      </c>
      <c r="Q45" s="154">
        <f t="array" ref="Q45">ROUND(Q46+Q47+Q48,2)</f>
        <v>0</v>
      </c>
      <c r="R45" s="154">
        <f t="array" ref="R45">ROUND(R46+R47+R48,2)</f>
        <v>0</v>
      </c>
      <c r="S45" s="154">
        <f t="array" ref="S45">ROUND(S46+S47+S48,2)</f>
        <v>0</v>
      </c>
      <c r="T45" s="154">
        <f t="array" ref="T45">ROUND(T46+T47+T48,2)</f>
        <v>0</v>
      </c>
      <c r="U45" s="154">
        <f>ROUND(IF(O45+P45-Q45-R45-S45+T45&lt;0,0,O45+P45-Q45-R45-S45+T45),2)</f>
        <v>0</v>
      </c>
      <c r="V45" s="238">
        <f t="array" ref="V45">ROUND(V46+V47+V48,2)</f>
        <v>0</v>
      </c>
      <c r="W45" s="238">
        <f t="array" ref="W45">ROUND(W46+W47+W48,2)</f>
        <v>0</v>
      </c>
      <c r="X45" s="238">
        <f t="array" ref="X45">ROUND(X46+X47+X48,2)</f>
        <v>0</v>
      </c>
      <c r="Y45" s="154">
        <f t="array" ref="Y45">ROUND(Y46+Y47+Y48,2)</f>
        <v>0</v>
      </c>
      <c r="Z45" s="154">
        <f t="array" ref="Z45">ROUND(Z46+Z47+Z48,2)</f>
        <v>0</v>
      </c>
      <c r="AA45" s="154">
        <f t="array" ref="AA45">ROUND(AA46+AA47+AA48,2)</f>
        <v>0</v>
      </c>
      <c r="AB45" s="154">
        <f t="array" ref="AB45">ROUND(AB46+AB47+AB48,2)</f>
        <v>0</v>
      </c>
      <c r="AC45" s="154">
        <f t="array" ref="AC45">ROUND(AC46+AC47+AC48,2)</f>
        <v>0</v>
      </c>
      <c r="AD45" s="154">
        <f t="array" ref="AD45">ROUND(AD46+AD47+AD48,2)</f>
        <v>0</v>
      </c>
      <c r="AE45" s="154">
        <f t="array" ref="AE45">ROUND(AE46+AE47+AE48,2)</f>
        <v>0</v>
      </c>
      <c r="AF45" s="154">
        <f t="array" ref="AF45">ROUND(AF46+AF47+AF48,2)</f>
        <v>0</v>
      </c>
      <c r="AG45" s="154">
        <f t="array" ref="AG45">ROUND(AG46+AG47+AG48,2)</f>
        <v>0</v>
      </c>
      <c r="AH45" s="154">
        <f t="array" ref="AH45">ROUND(AH46+AH47+AH48,2)</f>
        <v>0</v>
      </c>
      <c r="AI45" s="154">
        <f t="array" ref="AI45">ROUND(AI46+AI47+AI48,2)</f>
        <v>0</v>
      </c>
      <c r="AK45" s="299"/>
    </row>
    <row r="46" spans="1:37" s="148" customFormat="1">
      <c r="A46" s="299"/>
      <c r="B46" s="299" t="s">
        <v>2000</v>
      </c>
      <c r="C46" s="299"/>
      <c r="D46" s="160"/>
      <c r="E46" s="168" t="s">
        <v>1976</v>
      </c>
      <c r="F46" s="150"/>
      <c r="G46" s="150"/>
      <c r="H46" s="154">
        <f t="array" ref="H46">ROUND(F46+G46,2)</f>
        <v>0</v>
      </c>
      <c r="I46" s="150"/>
      <c r="J46" s="154">
        <f t="array" ref="J46">ROUND(H46+I46,2)</f>
        <v>0</v>
      </c>
      <c r="K46" s="150"/>
      <c r="L46" s="150"/>
      <c r="M46" s="150"/>
      <c r="N46" s="150"/>
      <c r="O46" s="150"/>
      <c r="P46" s="150"/>
      <c r="Q46" s="150"/>
      <c r="R46" s="150"/>
      <c r="S46" s="150"/>
      <c r="T46" s="150"/>
      <c r="U46" s="154">
        <f t="array" ref="U46">ROUND(IF(O46+P46-Q46-R46-S46+T46&lt;0,0,O46+P46-Q46-R46-S46+T46),2)</f>
        <v>0</v>
      </c>
      <c r="V46" s="239"/>
      <c r="W46" s="239"/>
      <c r="X46" s="239"/>
      <c r="Y46" s="150"/>
      <c r="Z46" s="150"/>
      <c r="AA46" s="150"/>
      <c r="AB46" s="150"/>
      <c r="AC46" s="150"/>
      <c r="AD46" s="150"/>
      <c r="AE46" s="150"/>
      <c r="AF46" s="150"/>
      <c r="AG46" s="150"/>
      <c r="AH46" s="150"/>
      <c r="AI46" s="150"/>
      <c r="AK46" s="299"/>
    </row>
    <row r="47" spans="1:37" s="148" customFormat="1">
      <c r="A47" s="299"/>
      <c r="B47" s="299" t="s">
        <v>2001</v>
      </c>
      <c r="C47" s="299"/>
      <c r="D47" s="160"/>
      <c r="E47" s="168" t="s">
        <v>1977</v>
      </c>
      <c r="F47" s="150"/>
      <c r="G47" s="150"/>
      <c r="H47" s="154">
        <f t="array" ref="H47">ROUND(F47+G47,2)</f>
        <v>0</v>
      </c>
      <c r="I47" s="150"/>
      <c r="J47" s="154">
        <f t="array" ref="J47">ROUND(H47+I47,2)</f>
        <v>0</v>
      </c>
      <c r="K47" s="150"/>
      <c r="L47" s="150"/>
      <c r="M47" s="150"/>
      <c r="N47" s="150"/>
      <c r="O47" s="150"/>
      <c r="P47" s="150"/>
      <c r="Q47" s="150"/>
      <c r="R47" s="150"/>
      <c r="S47" s="150"/>
      <c r="T47" s="150"/>
      <c r="U47" s="154">
        <f t="array" ref="U47">ROUND(IF(O47+P47-Q47-R47-S47+T47&lt;0,0,O47+P47-Q47-R47-S47+T47),2)</f>
        <v>0</v>
      </c>
      <c r="V47" s="239"/>
      <c r="W47" s="239"/>
      <c r="X47" s="239"/>
      <c r="Y47" s="150"/>
      <c r="Z47" s="150"/>
      <c r="AA47" s="150"/>
      <c r="AB47" s="150"/>
      <c r="AC47" s="150"/>
      <c r="AD47" s="150"/>
      <c r="AE47" s="150"/>
      <c r="AF47" s="150"/>
      <c r="AG47" s="150"/>
      <c r="AH47" s="150"/>
      <c r="AI47" s="150"/>
      <c r="AK47" s="299"/>
    </row>
    <row r="48" spans="1:37" s="148" customFormat="1">
      <c r="A48" s="299"/>
      <c r="B48" s="299" t="s">
        <v>2002</v>
      </c>
      <c r="C48" s="299"/>
      <c r="D48" s="160"/>
      <c r="E48" s="168" t="s">
        <v>1978</v>
      </c>
      <c r="F48" s="150"/>
      <c r="G48" s="150"/>
      <c r="H48" s="154">
        <f t="array" ref="H48">ROUND(F48+G48,2)</f>
        <v>0</v>
      </c>
      <c r="I48" s="150"/>
      <c r="J48" s="154">
        <f t="array" ref="J48">ROUND(H48+I48,2)</f>
        <v>0</v>
      </c>
      <c r="K48" s="150"/>
      <c r="L48" s="150"/>
      <c r="M48" s="150"/>
      <c r="N48" s="150"/>
      <c r="O48" s="150"/>
      <c r="P48" s="150"/>
      <c r="Q48" s="150"/>
      <c r="R48" s="150"/>
      <c r="S48" s="150"/>
      <c r="T48" s="150"/>
      <c r="U48" s="154">
        <f t="array" ref="U48">ROUND(IF(O48+P48-Q48-R48-S48+T48&lt;0,0,O48+P48-Q48-R48-S48+T48),2)</f>
        <v>0</v>
      </c>
      <c r="V48" s="239"/>
      <c r="W48" s="239"/>
      <c r="X48" s="239"/>
      <c r="Y48" s="150"/>
      <c r="Z48" s="150"/>
      <c r="AA48" s="150"/>
      <c r="AB48" s="150"/>
      <c r="AC48" s="150"/>
      <c r="AD48" s="150"/>
      <c r="AE48" s="150"/>
      <c r="AF48" s="150"/>
      <c r="AG48" s="150"/>
      <c r="AH48" s="150"/>
      <c r="AI48" s="150"/>
      <c r="AK48" s="299"/>
    </row>
    <row r="49" spans="1:37">
      <c r="A49" s="299"/>
      <c r="B49" s="299" t="s">
        <v>667</v>
      </c>
      <c r="C49" s="299"/>
      <c r="D49" s="27"/>
      <c r="E49" s="59" t="s">
        <v>1982</v>
      </c>
      <c r="F49" s="190">
        <f t="array" ref="F49">ROUND(F50+F51+F52,2)</f>
        <v>0</v>
      </c>
      <c r="G49" s="190">
        <f t="array" ref="G49">ROUND(G50+G51+G52,2)</f>
        <v>0</v>
      </c>
      <c r="H49" s="154">
        <f t="array" ref="H49">ROUND(F49+G49,2)</f>
        <v>0</v>
      </c>
      <c r="I49" s="190">
        <f t="array" ref="I49">ROUND(I50+I51+I52,2)</f>
        <v>0</v>
      </c>
      <c r="J49" s="154">
        <f t="array" ref="J49">ROUND(H49+I49,2)</f>
        <v>0</v>
      </c>
      <c r="K49" s="190">
        <f t="array" ref="K49">ROUND(K50+K51+K52,2)</f>
        <v>0</v>
      </c>
      <c r="L49" s="190">
        <f t="array" ref="L49">ROUND(L50+L51+L52,2)</f>
        <v>0</v>
      </c>
      <c r="M49" s="190">
        <f t="array" ref="M49">ROUND(M50+M51+M52,2)</f>
        <v>0</v>
      </c>
      <c r="N49" s="190">
        <f t="array" ref="N49">ROUND(N50+N51+N52,2)</f>
        <v>0</v>
      </c>
      <c r="O49" s="190">
        <f t="array" ref="O49">ROUND(O50+O51+O52,2)</f>
        <v>0</v>
      </c>
      <c r="P49" s="190">
        <f t="array" ref="P49">ROUND(P50+P51+P52,2)</f>
        <v>0</v>
      </c>
      <c r="Q49" s="190">
        <f t="array" ref="Q49">ROUND(Q50+Q51+Q52,2)</f>
        <v>0</v>
      </c>
      <c r="R49" s="190">
        <f t="array" ref="R49">ROUND(R50+R51+R52,2)</f>
        <v>0</v>
      </c>
      <c r="S49" s="190">
        <f t="array" ref="S49">ROUND(S50+S51+S52,2)</f>
        <v>0</v>
      </c>
      <c r="T49" s="190">
        <f t="array" ref="T49">ROUND(T50+T51+T52,2)</f>
        <v>0</v>
      </c>
      <c r="U49" s="190">
        <f t="array" ref="U49">ROUND(IF(O49+P49-Q49-R49-S49+T49&lt;0,0,O49+P49-Q49-R49-S49+T49),2)</f>
        <v>0</v>
      </c>
      <c r="V49" s="190">
        <f t="array" ref="V49">ROUND(V50+V51+V52,2)</f>
        <v>0</v>
      </c>
      <c r="W49" s="190">
        <f t="array" ref="W49">ROUND(W50+W51+W52,2)</f>
        <v>0</v>
      </c>
      <c r="X49" s="190">
        <f t="array" ref="X49">ROUND(X50+X51+X52,2)</f>
        <v>0</v>
      </c>
      <c r="Y49" s="190">
        <f t="array" ref="Y49">ROUND(Y50+Y51+Y52,2)</f>
        <v>0</v>
      </c>
      <c r="Z49" s="190">
        <f t="array" ref="Z49">ROUND(Z50+Z51+Z52,2)</f>
        <v>0</v>
      </c>
      <c r="AA49" s="190">
        <f t="array" ref="AA49">ROUND(AA50+AA51+AA52,2)</f>
        <v>0</v>
      </c>
      <c r="AB49" s="190">
        <f t="array" ref="AB49">ROUND(AB50+AB51+AB52,2)</f>
        <v>0</v>
      </c>
      <c r="AC49" s="190">
        <f t="array" ref="AC49">ROUND(AC50+AC51+AC52,2)</f>
        <v>0</v>
      </c>
      <c r="AD49" s="190">
        <f t="array" ref="AD49">ROUND(AD50+AD51+AD52,2)</f>
        <v>0</v>
      </c>
      <c r="AE49" s="190">
        <f t="array" ref="AE49">ROUND(AE50+AE51+AE52,2)</f>
        <v>0</v>
      </c>
      <c r="AF49" s="190">
        <f t="array" ref="AF49">ROUND(AF50+AF51+AF52,2)</f>
        <v>0</v>
      </c>
      <c r="AG49" s="190">
        <f t="array" ref="AG49">ROUND(AG50+AG51+AG52,2)</f>
        <v>0</v>
      </c>
      <c r="AH49" s="190">
        <f t="array" ref="AH49">ROUND(AH50+AH51+AH52,2)</f>
        <v>0</v>
      </c>
      <c r="AI49" s="190">
        <f t="array" ref="AI49">ROUND(AI50+AI51+AI52,2)</f>
        <v>0</v>
      </c>
      <c r="AK49" s="299"/>
    </row>
    <row r="50" spans="1:37" s="148" customFormat="1">
      <c r="A50" s="299"/>
      <c r="B50" s="299" t="s">
        <v>2003</v>
      </c>
      <c r="C50" s="299"/>
      <c r="D50" s="160"/>
      <c r="E50" s="166" t="s">
        <v>1979</v>
      </c>
      <c r="F50" s="150"/>
      <c r="G50" s="150"/>
      <c r="H50" s="154">
        <f t="array" ref="H50">ROUND(F50+G50,2)</f>
        <v>0</v>
      </c>
      <c r="I50" s="150"/>
      <c r="J50" s="154">
        <f t="array" ref="J50">ROUND(H50+I50,2)</f>
        <v>0</v>
      </c>
      <c r="K50" s="150"/>
      <c r="L50" s="150"/>
      <c r="M50" s="150"/>
      <c r="N50" s="150"/>
      <c r="O50" s="150"/>
      <c r="P50" s="150"/>
      <c r="Q50" s="150"/>
      <c r="R50" s="150"/>
      <c r="S50" s="150"/>
      <c r="T50" s="150"/>
      <c r="U50" s="154">
        <f t="array" ref="U50">ROUND(IF(O50+P50-Q50-R50-S50+T50&lt;0,0,O50+P50-Q50-R50-S50+T50),2)</f>
        <v>0</v>
      </c>
      <c r="V50" s="239"/>
      <c r="W50" s="239"/>
      <c r="X50" s="239"/>
      <c r="Y50" s="150"/>
      <c r="Z50" s="150"/>
      <c r="AA50" s="150"/>
      <c r="AB50" s="150"/>
      <c r="AC50" s="150"/>
      <c r="AD50" s="150"/>
      <c r="AE50" s="150"/>
      <c r="AF50" s="150"/>
      <c r="AG50" s="150"/>
      <c r="AH50" s="150"/>
      <c r="AI50" s="150"/>
      <c r="AK50" s="299"/>
    </row>
    <row r="51" spans="1:37" s="148" customFormat="1">
      <c r="A51" s="299"/>
      <c r="B51" s="299" t="s">
        <v>2004</v>
      </c>
      <c r="C51" s="299"/>
      <c r="D51" s="160"/>
      <c r="E51" s="166" t="s">
        <v>1980</v>
      </c>
      <c r="F51" s="150"/>
      <c r="G51" s="150"/>
      <c r="H51" s="154">
        <f t="array" ref="H51">ROUND(F51+G51,2)</f>
        <v>0</v>
      </c>
      <c r="I51" s="150"/>
      <c r="J51" s="154">
        <f t="array" ref="J51">ROUND(H51+I51,2)</f>
        <v>0</v>
      </c>
      <c r="K51" s="150"/>
      <c r="L51" s="150"/>
      <c r="M51" s="150"/>
      <c r="N51" s="150"/>
      <c r="O51" s="150"/>
      <c r="P51" s="150"/>
      <c r="Q51" s="150"/>
      <c r="R51" s="150"/>
      <c r="S51" s="150"/>
      <c r="T51" s="150"/>
      <c r="U51" s="154">
        <f t="array" ref="U51">ROUND(IF(O51+P51-Q51-R51-S51+T51&lt;0,0,O51+P51-Q51-R51-S51+T51),2)</f>
        <v>0</v>
      </c>
      <c r="V51" s="239"/>
      <c r="W51" s="239"/>
      <c r="X51" s="239"/>
      <c r="Y51" s="150"/>
      <c r="Z51" s="150"/>
      <c r="AA51" s="150"/>
      <c r="AB51" s="150"/>
      <c r="AC51" s="150"/>
      <c r="AD51" s="150"/>
      <c r="AE51" s="150"/>
      <c r="AF51" s="150"/>
      <c r="AG51" s="150"/>
      <c r="AH51" s="150"/>
      <c r="AI51" s="150"/>
      <c r="AK51" s="299"/>
    </row>
    <row r="52" spans="1:37" s="148" customFormat="1">
      <c r="A52" s="299"/>
      <c r="B52" s="299" t="s">
        <v>2005</v>
      </c>
      <c r="C52" s="299"/>
      <c r="D52" s="160"/>
      <c r="E52" s="166" t="s">
        <v>1981</v>
      </c>
      <c r="F52" s="150"/>
      <c r="G52" s="150"/>
      <c r="H52" s="154">
        <f t="array" ref="H52">ROUND(F52+G52,2)</f>
        <v>0</v>
      </c>
      <c r="I52" s="150"/>
      <c r="J52" s="154">
        <f t="array" ref="J52">ROUND(H52+I52,2)</f>
        <v>0</v>
      </c>
      <c r="K52" s="150"/>
      <c r="L52" s="150"/>
      <c r="M52" s="150"/>
      <c r="N52" s="150"/>
      <c r="O52" s="150"/>
      <c r="P52" s="150"/>
      <c r="Q52" s="150"/>
      <c r="R52" s="150"/>
      <c r="S52" s="150"/>
      <c r="T52" s="150"/>
      <c r="U52" s="154">
        <f t="array" ref="U52">ROUND(IF(O52+P52-Q52-R52-S52+T52&lt;0,0,O52+P52-Q52-R52-S52+T52),2)</f>
        <v>0</v>
      </c>
      <c r="V52" s="239"/>
      <c r="W52" s="239"/>
      <c r="X52" s="239"/>
      <c r="Y52" s="150"/>
      <c r="Z52" s="150"/>
      <c r="AA52" s="150"/>
      <c r="AB52" s="150"/>
      <c r="AC52" s="150"/>
      <c r="AD52" s="150"/>
      <c r="AE52" s="150"/>
      <c r="AF52" s="150"/>
      <c r="AG52" s="150"/>
      <c r="AH52" s="150"/>
      <c r="AI52" s="150"/>
      <c r="AK52" s="299"/>
    </row>
    <row r="53" spans="1:37" s="148" customFormat="1">
      <c r="A53" s="299"/>
      <c r="B53" s="299" t="s">
        <v>2006</v>
      </c>
      <c r="C53" s="299"/>
      <c r="D53" s="160"/>
      <c r="E53" s="164" t="s">
        <v>1983</v>
      </c>
      <c r="F53" s="190">
        <f t="array" ref="F53">ROUND(F54+F55+F56+F57,2)</f>
        <v>0</v>
      </c>
      <c r="G53" s="190">
        <f t="array" ref="G53">ROUND(G54+G55+G56+G57,2)</f>
        <v>0</v>
      </c>
      <c r="H53" s="154">
        <f t="array" ref="H53">ROUND(F53+G53,2)</f>
        <v>0</v>
      </c>
      <c r="I53" s="190">
        <f t="array" ref="I53">ROUND(I54+I55+I56+I57,2)</f>
        <v>0</v>
      </c>
      <c r="J53" s="154">
        <f t="array" ref="J53">ROUND(H53+I53,2)</f>
        <v>0</v>
      </c>
      <c r="K53" s="190">
        <f t="array" ref="K53">ROUND(K54+K55+K56+K57,2)</f>
        <v>0</v>
      </c>
      <c r="L53" s="190">
        <f t="array" ref="L53">ROUND(L54+L55+L56+L57,2)</f>
        <v>0</v>
      </c>
      <c r="M53" s="190">
        <f t="array" ref="M53">ROUND(M54+M55+M56+M57,2)</f>
        <v>0</v>
      </c>
      <c r="N53" s="190">
        <f t="array" ref="N53">ROUND(N54+N55+N56+N57,2)</f>
        <v>0</v>
      </c>
      <c r="O53" s="190">
        <f t="array" ref="O53">ROUND(O54+O55+O56+O57,2)</f>
        <v>0</v>
      </c>
      <c r="P53" s="190">
        <f t="array" ref="P53">ROUND(P54+P55+P56+P57,2)</f>
        <v>0</v>
      </c>
      <c r="Q53" s="190">
        <f t="array" ref="Q53">ROUND(Q54+Q55+Q56+Q57,2)</f>
        <v>0</v>
      </c>
      <c r="R53" s="190">
        <f t="array" ref="R53">ROUND(R54+R55+R56+R57,2)</f>
        <v>0</v>
      </c>
      <c r="S53" s="190">
        <f t="array" ref="S53">ROUND(S54+S55+S56+S57,2)</f>
        <v>0</v>
      </c>
      <c r="T53" s="190">
        <f t="array" ref="T53">ROUND(T54+T55+T56+T57,2)</f>
        <v>0</v>
      </c>
      <c r="U53" s="190">
        <f t="array" ref="U53">ROUND(IF(O53+P53-Q53-R53-S53+T53&lt;0,0,O53+P53-Q53-R53-S53+T53),2)</f>
        <v>0</v>
      </c>
      <c r="V53" s="190">
        <f t="array" ref="V53">ROUND(V54+V55+V56+V57,2)</f>
        <v>0</v>
      </c>
      <c r="W53" s="190">
        <f t="array" ref="W53">ROUND(W54+W55+W56+W57,2)</f>
        <v>0</v>
      </c>
      <c r="X53" s="190">
        <f t="array" ref="X53">ROUND(X54+X55+X56+X57,2)</f>
        <v>0</v>
      </c>
      <c r="Y53" s="190">
        <f t="array" ref="Y53">ROUND(Y54+Y55+Y56+Y57,2)</f>
        <v>0</v>
      </c>
      <c r="Z53" s="190">
        <f t="array" ref="Z53">ROUND(Z54+Z55+Z56+Z57,2)</f>
        <v>0</v>
      </c>
      <c r="AA53" s="190">
        <f t="array" ref="AA53">ROUND(AA54+AA55+AA56+AA57,2)</f>
        <v>0</v>
      </c>
      <c r="AB53" s="190">
        <f t="array" ref="AB53">ROUND(AB54+AB55+AB56+AB57,2)</f>
        <v>0</v>
      </c>
      <c r="AC53" s="190">
        <f t="array" ref="AC53">ROUND(AC54+AC55+AC56+AC57,2)</f>
        <v>0</v>
      </c>
      <c r="AD53" s="190">
        <f t="array" ref="AD53">ROUND(AD54+AD55+AD56+AD57,2)</f>
        <v>0</v>
      </c>
      <c r="AE53" s="190">
        <f t="array" ref="AE53">ROUND(AE54+AE55+AE56+AE57,2)</f>
        <v>0</v>
      </c>
      <c r="AF53" s="190">
        <f t="array" ref="AF53">ROUND(AF54+AF55+AF56+AF57,2)</f>
        <v>0</v>
      </c>
      <c r="AG53" s="190">
        <f t="array" ref="AG53">ROUND(AG54+AG55+AG56+AG57,2)</f>
        <v>0</v>
      </c>
      <c r="AH53" s="190">
        <f t="array" ref="AH53">ROUND(AH54+AH55+AH56+AH57,2)</f>
        <v>0</v>
      </c>
      <c r="AI53" s="190">
        <f t="array" ref="AI53">ROUND(AI54+AI55+AI56+AI57,2)</f>
        <v>0</v>
      </c>
      <c r="AK53" s="299"/>
    </row>
    <row r="54" spans="1:37" s="148" customFormat="1">
      <c r="A54" s="299"/>
      <c r="B54" s="299" t="s">
        <v>2007</v>
      </c>
      <c r="C54" s="299"/>
      <c r="D54" s="160"/>
      <c r="E54" s="166" t="s">
        <v>1984</v>
      </c>
      <c r="F54" s="150"/>
      <c r="G54" s="150"/>
      <c r="H54" s="154">
        <f t="array" ref="H54">ROUND(F54+G54,2)</f>
        <v>0</v>
      </c>
      <c r="I54" s="150"/>
      <c r="J54" s="154">
        <f t="array" ref="J54">ROUND(H54+I54,2)</f>
        <v>0</v>
      </c>
      <c r="K54" s="150"/>
      <c r="L54" s="150"/>
      <c r="M54" s="150"/>
      <c r="N54" s="150"/>
      <c r="O54" s="150"/>
      <c r="P54" s="150"/>
      <c r="Q54" s="150"/>
      <c r="R54" s="150"/>
      <c r="S54" s="150"/>
      <c r="T54" s="150"/>
      <c r="U54" s="154">
        <f t="array" ref="U54">ROUND(IF(O54+P54-Q54-R54-S54+T54&lt;0,0,O54+P54-Q54-R54-S54+T54),2)</f>
        <v>0</v>
      </c>
      <c r="V54" s="239"/>
      <c r="W54" s="239"/>
      <c r="X54" s="239"/>
      <c r="Y54" s="150"/>
      <c r="Z54" s="150"/>
      <c r="AA54" s="150"/>
      <c r="AB54" s="150"/>
      <c r="AC54" s="150"/>
      <c r="AD54" s="150"/>
      <c r="AE54" s="150"/>
      <c r="AF54" s="150"/>
      <c r="AG54" s="150"/>
      <c r="AH54" s="150"/>
      <c r="AI54" s="150"/>
      <c r="AK54" s="299"/>
    </row>
    <row r="55" spans="1:37" s="148" customFormat="1" ht="30">
      <c r="A55" s="299"/>
      <c r="B55" s="299" t="s">
        <v>2008</v>
      </c>
      <c r="C55" s="299"/>
      <c r="D55" s="160"/>
      <c r="E55" s="166" t="s">
        <v>1985</v>
      </c>
      <c r="F55" s="150"/>
      <c r="G55" s="150"/>
      <c r="H55" s="154">
        <f t="array" ref="H55">ROUND(F55+G55,2)</f>
        <v>0</v>
      </c>
      <c r="I55" s="150"/>
      <c r="J55" s="154">
        <f t="array" ref="J55">ROUND(H55+I55,2)</f>
        <v>0</v>
      </c>
      <c r="K55" s="150"/>
      <c r="L55" s="150"/>
      <c r="M55" s="150"/>
      <c r="N55" s="150"/>
      <c r="O55" s="150"/>
      <c r="P55" s="150"/>
      <c r="Q55" s="150"/>
      <c r="R55" s="150"/>
      <c r="S55" s="150"/>
      <c r="T55" s="150"/>
      <c r="U55" s="154">
        <f t="array" ref="U55">ROUND(IF(O55+P55-Q55-R55-S55+T55&lt;0,0,O55+P55-Q55-R55-S55+T55),2)</f>
        <v>0</v>
      </c>
      <c r="V55" s="239"/>
      <c r="W55" s="239"/>
      <c r="X55" s="239"/>
      <c r="Y55" s="150"/>
      <c r="Z55" s="150"/>
      <c r="AA55" s="150"/>
      <c r="AB55" s="150"/>
      <c r="AC55" s="150"/>
      <c r="AD55" s="150"/>
      <c r="AE55" s="150"/>
      <c r="AF55" s="150"/>
      <c r="AG55" s="150"/>
      <c r="AH55" s="150"/>
      <c r="AI55" s="150"/>
      <c r="AK55" s="299"/>
    </row>
    <row r="56" spans="1:37" s="148" customFormat="1">
      <c r="A56" s="299"/>
      <c r="B56" s="299" t="s">
        <v>2009</v>
      </c>
      <c r="C56" s="299"/>
      <c r="D56" s="160"/>
      <c r="E56" s="166" t="s">
        <v>1986</v>
      </c>
      <c r="F56" s="150"/>
      <c r="G56" s="150"/>
      <c r="H56" s="154">
        <f t="array" ref="H56">ROUND(F56+G56,2)</f>
        <v>0</v>
      </c>
      <c r="I56" s="150"/>
      <c r="J56" s="154">
        <f t="array" ref="J56">ROUND(H56+I56,2)</f>
        <v>0</v>
      </c>
      <c r="K56" s="150"/>
      <c r="L56" s="150"/>
      <c r="M56" s="150"/>
      <c r="N56" s="150"/>
      <c r="O56" s="150"/>
      <c r="P56" s="150"/>
      <c r="Q56" s="150"/>
      <c r="R56" s="150"/>
      <c r="S56" s="150"/>
      <c r="T56" s="150"/>
      <c r="U56" s="154">
        <f t="array" ref="U56">ROUND(IF(O56+P56-Q56-R56-S56+T56&lt;0,0,O56+P56-Q56-R56-S56+T56),2)</f>
        <v>0</v>
      </c>
      <c r="V56" s="239"/>
      <c r="W56" s="239"/>
      <c r="X56" s="239"/>
      <c r="Y56" s="150"/>
      <c r="Z56" s="150"/>
      <c r="AA56" s="150"/>
      <c r="AB56" s="150"/>
      <c r="AC56" s="150"/>
      <c r="AD56" s="150"/>
      <c r="AE56" s="150"/>
      <c r="AF56" s="150"/>
      <c r="AG56" s="150"/>
      <c r="AH56" s="150"/>
      <c r="AI56" s="150"/>
      <c r="AK56" s="299"/>
    </row>
    <row r="57" spans="1:37" ht="30">
      <c r="A57" s="299"/>
      <c r="B57" s="299" t="s">
        <v>2010</v>
      </c>
      <c r="C57" s="299"/>
      <c r="D57" s="27"/>
      <c r="E57" s="166" t="s">
        <v>2143</v>
      </c>
      <c r="F57" s="154">
        <f t="array" ref="F57">ROUND(SUM(F70:F71),2)</f>
        <v>0</v>
      </c>
      <c r="G57" s="154">
        <f t="array" ref="G57">ROUND(SUM(G70:G71),2)</f>
        <v>0</v>
      </c>
      <c r="H57" s="154">
        <f t="array" ref="H57">ROUND(F57+G57,2)</f>
        <v>0</v>
      </c>
      <c r="I57" s="154">
        <f t="array" ref="I57">ROUND(SUM(I70:I71),2)</f>
        <v>0</v>
      </c>
      <c r="J57" s="154">
        <f t="array" ref="J57">ROUND(H57+I57,2)</f>
        <v>0</v>
      </c>
      <c r="K57" s="154">
        <f t="array" ref="K57">ROUND(SUM(K70:K71),2)</f>
        <v>0</v>
      </c>
      <c r="L57" s="238">
        <f t="array" ref="L57">ROUND(SUM(L70:L71),2)</f>
        <v>0</v>
      </c>
      <c r="M57" s="154">
        <f t="array" ref="M57">ROUND(SUM(M70:M71),2)</f>
        <v>0</v>
      </c>
      <c r="N57" s="154">
        <f t="array" ref="N57">ROUND(SUM(N70:N71),2)</f>
        <v>0</v>
      </c>
      <c r="O57" s="154">
        <f t="array" ref="O57">ROUND(SUM(O70:O71),2)</f>
        <v>0</v>
      </c>
      <c r="P57" s="154">
        <f t="array" ref="P57">ROUND(SUM(P70:P71),2)</f>
        <v>0</v>
      </c>
      <c r="Q57" s="154">
        <f>ROUND(SUM(Q70:Q71),2)</f>
        <v>0</v>
      </c>
      <c r="R57" s="154">
        <f t="array" ref="R57">ROUND(SUM(R70:R71),2)</f>
        <v>0</v>
      </c>
      <c r="S57" s="154">
        <f t="array" ref="S57">ROUND(SUM(S70:S71),2)</f>
        <v>0</v>
      </c>
      <c r="T57" s="154">
        <f t="array" ref="T57">ROUND(SUM(T70:T71),2)</f>
        <v>0</v>
      </c>
      <c r="U57" s="29">
        <f t="array" ref="U57">ROUND(IF(O57+P57-Q57-R57-S57+T57&lt;0,0,O57+P57-Q57-R57-S57+T57),2)</f>
        <v>0</v>
      </c>
      <c r="V57" s="238">
        <f t="array" ref="V57">ROUND(SUM(V70:V71),2)</f>
        <v>0</v>
      </c>
      <c r="W57" s="238">
        <f t="array" ref="W57">ROUND(SUM(W70:W71),2)</f>
        <v>0</v>
      </c>
      <c r="X57" s="238">
        <f t="array" ref="X57">ROUND(SUM(X70:X71),2)</f>
        <v>0</v>
      </c>
      <c r="Y57" s="29">
        <f t="array" ref="Y57">ROUND(SUM(Y70:Y71),2)</f>
        <v>0</v>
      </c>
      <c r="Z57" s="154">
        <f t="array" ref="Z57">ROUND(SUM(Z70:Z71),2)</f>
        <v>0</v>
      </c>
      <c r="AA57" s="154">
        <f t="array" ref="AA57">ROUND(SUM(AA70:AA71),2)</f>
        <v>0</v>
      </c>
      <c r="AB57" s="154">
        <f t="array" ref="AB57">ROUND(SUM(AB70:AB71),2)</f>
        <v>0</v>
      </c>
      <c r="AC57" s="154">
        <f t="array" ref="AC57">ROUND(SUM(AC70:AC71),2)</f>
        <v>0</v>
      </c>
      <c r="AD57" s="154">
        <f t="array" ref="AD57">ROUND(SUM(AD70:AD71),2)</f>
        <v>0</v>
      </c>
      <c r="AE57" s="154">
        <f t="array" ref="AE57">ROUND(SUM(AE70:AE71),2)</f>
        <v>0</v>
      </c>
      <c r="AF57" s="154">
        <f t="array" ref="AF57">ROUND(SUM(AF70:AF71),2)</f>
        <v>0</v>
      </c>
      <c r="AG57" s="154">
        <f t="array" ref="AG57">ROUND(SUM(AG70:AG71),2)</f>
        <v>0</v>
      </c>
      <c r="AH57" s="154">
        <f t="array" ref="AH57">ROUND(SUM(AH70:AH71),2)</f>
        <v>0</v>
      </c>
      <c r="AI57" s="154">
        <f t="array" ref="AI57">ROUND(SUM(AI70:AI71),2)</f>
        <v>0</v>
      </c>
      <c r="AK57" s="299"/>
    </row>
    <row r="58" spans="1:37" hidden="1">
      <c r="A58" s="299"/>
      <c r="B58" s="299"/>
      <c r="C58" s="299" t="s">
        <v>12</v>
      </c>
      <c r="D58" s="5"/>
      <c r="U58" s="92"/>
      <c r="V58" s="92"/>
      <c r="W58" s="92"/>
      <c r="X58" s="92"/>
      <c r="AK58" s="299"/>
    </row>
    <row r="59" spans="1:37" s="169" customFormat="1" hidden="1">
      <c r="A59" s="299"/>
      <c r="B59" s="299"/>
      <c r="C59" s="299" t="s">
        <v>30</v>
      </c>
      <c r="D59" s="264"/>
      <c r="E59" s="299"/>
      <c r="F59" s="299"/>
      <c r="G59" s="299"/>
      <c r="H59" s="299"/>
      <c r="I59" s="299"/>
      <c r="J59" s="299"/>
      <c r="K59" s="299"/>
      <c r="L59" s="299"/>
      <c r="M59" s="299"/>
      <c r="N59" s="299"/>
      <c r="O59" s="299"/>
      <c r="P59" s="299"/>
      <c r="Q59" s="299"/>
      <c r="R59" s="299"/>
      <c r="S59" s="299"/>
      <c r="T59" s="299"/>
      <c r="U59" s="265"/>
      <c r="V59" s="265"/>
      <c r="W59" s="265"/>
      <c r="X59" s="265"/>
      <c r="Y59" s="299"/>
      <c r="Z59" s="299"/>
      <c r="AA59" s="299"/>
      <c r="AB59" s="299"/>
      <c r="AC59" s="299"/>
      <c r="AD59" s="299"/>
      <c r="AE59" s="299"/>
      <c r="AF59" s="299"/>
      <c r="AG59" s="299"/>
      <c r="AH59" s="299"/>
      <c r="AI59" s="299"/>
      <c r="AJ59" s="299"/>
      <c r="AK59" s="299" t="s">
        <v>31</v>
      </c>
    </row>
    <row r="60" spans="1:37" s="169" customFormat="1" hidden="1">
      <c r="D60" s="172"/>
      <c r="U60" s="174"/>
      <c r="V60" s="174"/>
      <c r="W60" s="174"/>
      <c r="X60" s="174"/>
    </row>
    <row r="61" spans="1:37" s="169" customFormat="1" hidden="1">
      <c r="D61" s="172"/>
      <c r="U61" s="174"/>
      <c r="V61" s="174"/>
      <c r="W61" s="174"/>
      <c r="X61" s="174"/>
    </row>
    <row r="62" spans="1:37" s="169" customFormat="1" hidden="1">
      <c r="D62" s="172"/>
      <c r="U62" s="174"/>
      <c r="V62" s="174"/>
      <c r="W62" s="174"/>
      <c r="X62" s="174"/>
    </row>
    <row r="63" spans="1:37" s="169" customFormat="1" hidden="1">
      <c r="A63" s="299"/>
      <c r="B63" s="299"/>
      <c r="C63" s="299" t="s">
        <v>2184</v>
      </c>
      <c r="D63" s="264"/>
      <c r="E63" s="299"/>
      <c r="F63" s="299"/>
      <c r="G63" s="299"/>
      <c r="H63" s="299"/>
      <c r="I63" s="299"/>
      <c r="J63" s="299"/>
      <c r="K63" s="299"/>
      <c r="L63" s="299"/>
      <c r="M63" s="299"/>
      <c r="N63" s="299"/>
      <c r="O63" s="299"/>
      <c r="P63" s="299"/>
      <c r="Q63" s="299"/>
      <c r="R63" s="299"/>
      <c r="S63" s="299"/>
      <c r="T63" s="299"/>
      <c r="U63" s="265"/>
      <c r="V63" s="265"/>
      <c r="W63" s="265"/>
      <c r="X63" s="265"/>
      <c r="Y63" s="299"/>
      <c r="Z63" s="299"/>
      <c r="AA63" s="299"/>
      <c r="AB63" s="299"/>
      <c r="AC63" s="299"/>
      <c r="AD63" s="299"/>
      <c r="AE63" s="299"/>
      <c r="AF63" s="299"/>
      <c r="AG63" s="299"/>
      <c r="AH63" s="299"/>
      <c r="AI63" s="299"/>
      <c r="AJ63" s="299"/>
      <c r="AK63" s="299"/>
    </row>
    <row r="64" spans="1:37" s="169" customFormat="1" hidden="1">
      <c r="A64" s="299"/>
      <c r="B64" s="299"/>
      <c r="C64" s="299"/>
      <c r="D64" s="264"/>
      <c r="E64" s="299"/>
      <c r="F64" s="299" t="s">
        <v>2021</v>
      </c>
      <c r="G64" s="299" t="s">
        <v>2022</v>
      </c>
      <c r="H64" s="299" t="s">
        <v>401</v>
      </c>
      <c r="I64" s="299" t="s">
        <v>404</v>
      </c>
      <c r="J64" s="299" t="s">
        <v>405</v>
      </c>
      <c r="K64" s="299" t="s">
        <v>599</v>
      </c>
      <c r="L64" s="299" t="s">
        <v>2250</v>
      </c>
      <c r="M64" s="299" t="s">
        <v>2023</v>
      </c>
      <c r="N64" s="299" t="s">
        <v>600</v>
      </c>
      <c r="O64" s="299" t="s">
        <v>601</v>
      </c>
      <c r="P64" s="299" t="s">
        <v>602</v>
      </c>
      <c r="Q64" s="299" t="s">
        <v>603</v>
      </c>
      <c r="R64" s="299" t="s">
        <v>604</v>
      </c>
      <c r="S64" s="299" t="s">
        <v>605</v>
      </c>
      <c r="T64" s="299" t="s">
        <v>606</v>
      </c>
      <c r="U64" s="265" t="s">
        <v>607</v>
      </c>
      <c r="V64" s="265" t="s">
        <v>2254</v>
      </c>
      <c r="W64" s="265" t="s">
        <v>2255</v>
      </c>
      <c r="X64" s="265" t="s">
        <v>2256</v>
      </c>
      <c r="Y64" s="299" t="s">
        <v>608</v>
      </c>
      <c r="Z64" s="299" t="s">
        <v>609</v>
      </c>
      <c r="AA64" s="299" t="s">
        <v>610</v>
      </c>
      <c r="AB64" s="299" t="s">
        <v>402</v>
      </c>
      <c r="AC64" s="299" t="s">
        <v>611</v>
      </c>
      <c r="AD64" s="299" t="s">
        <v>612</v>
      </c>
      <c r="AE64" s="299" t="s">
        <v>613</v>
      </c>
      <c r="AF64" s="299" t="s">
        <v>2015</v>
      </c>
      <c r="AG64" s="299" t="s">
        <v>2016</v>
      </c>
      <c r="AH64" s="299" t="s">
        <v>2017</v>
      </c>
      <c r="AI64" s="299" t="s">
        <v>2018</v>
      </c>
      <c r="AJ64" s="299"/>
      <c r="AK64" s="299"/>
    </row>
    <row r="65" spans="1:37" s="169" customFormat="1" hidden="1">
      <c r="A65" s="299"/>
      <c r="B65" s="299"/>
      <c r="C65" s="299"/>
      <c r="D65" s="264"/>
      <c r="E65" s="299" t="s">
        <v>2024</v>
      </c>
      <c r="F65" s="299"/>
      <c r="G65" s="299"/>
      <c r="H65" s="299"/>
      <c r="I65" s="299"/>
      <c r="J65" s="299"/>
      <c r="K65" s="299"/>
      <c r="L65" s="299"/>
      <c r="M65" s="299"/>
      <c r="N65" s="299"/>
      <c r="O65" s="299"/>
      <c r="P65" s="299"/>
      <c r="Q65" s="299"/>
      <c r="R65" s="299"/>
      <c r="S65" s="299"/>
      <c r="T65" s="299"/>
      <c r="U65" s="265"/>
      <c r="V65" s="265"/>
      <c r="W65" s="265"/>
      <c r="X65" s="265"/>
      <c r="Y65" s="299"/>
      <c r="Z65" s="299"/>
      <c r="AA65" s="299"/>
      <c r="AB65" s="299"/>
      <c r="AC65" s="299"/>
      <c r="AD65" s="299"/>
      <c r="AE65" s="299"/>
      <c r="AF65" s="299"/>
      <c r="AG65" s="299"/>
      <c r="AH65" s="299"/>
      <c r="AI65" s="299"/>
      <c r="AJ65" s="299"/>
      <c r="AK65" s="299"/>
    </row>
    <row r="66" spans="1:37" s="169" customFormat="1" hidden="1">
      <c r="A66" s="299"/>
      <c r="B66" s="299"/>
      <c r="C66" s="299" t="s">
        <v>10</v>
      </c>
      <c r="D66" s="264" t="s">
        <v>11</v>
      </c>
      <c r="E66" s="299" t="s">
        <v>270</v>
      </c>
      <c r="F66" s="299"/>
      <c r="G66" s="299"/>
      <c r="H66" s="299"/>
      <c r="I66" s="299"/>
      <c r="J66" s="299"/>
      <c r="K66" s="299"/>
      <c r="L66" s="299"/>
      <c r="M66" s="299"/>
      <c r="N66" s="299"/>
      <c r="O66" s="299"/>
      <c r="P66" s="299"/>
      <c r="Q66" s="299"/>
      <c r="R66" s="299"/>
      <c r="S66" s="299"/>
      <c r="T66" s="299"/>
      <c r="U66" s="265"/>
      <c r="V66" s="265"/>
      <c r="W66" s="265"/>
      <c r="X66" s="265"/>
      <c r="Y66" s="299"/>
      <c r="Z66" s="299"/>
      <c r="AA66" s="299"/>
      <c r="AB66" s="299"/>
      <c r="AC66" s="299"/>
      <c r="AD66" s="299"/>
      <c r="AE66" s="299"/>
      <c r="AF66" s="299"/>
      <c r="AG66" s="299"/>
      <c r="AH66" s="299"/>
      <c r="AI66" s="299"/>
      <c r="AJ66" s="299" t="s">
        <v>12</v>
      </c>
      <c r="AK66" s="299" t="s">
        <v>13</v>
      </c>
    </row>
    <row r="67" spans="1:37" hidden="1">
      <c r="A67" s="299"/>
      <c r="B67" s="299"/>
      <c r="C67" s="299" t="s">
        <v>156</v>
      </c>
      <c r="D67" s="85"/>
      <c r="E67" s="54" t="s">
        <v>157</v>
      </c>
      <c r="F67" s="49" t="str">
        <f>StartUp!G8</f>
        <v>01-Jan-2020</v>
      </c>
      <c r="G67" s="49" t="str">
        <f>StartUp!G8</f>
        <v>01-Jan-2020</v>
      </c>
      <c r="H67" s="49" t="str">
        <f>StartUp!G8</f>
        <v>01-Jan-2020</v>
      </c>
      <c r="I67" s="49" t="str">
        <f>StartUp!G8</f>
        <v>01-Jan-2020</v>
      </c>
      <c r="J67" s="49" t="str">
        <f>StartUp!G8</f>
        <v>01-Jan-2020</v>
      </c>
      <c r="K67" s="49" t="str">
        <f>StartUp!G8</f>
        <v>01-Jan-2020</v>
      </c>
      <c r="L67" s="251" t="str">
        <f>StartUp!G8</f>
        <v>01-Jan-2020</v>
      </c>
      <c r="M67" s="49" t="str">
        <f>StartUp!G8</f>
        <v>01-Jan-2020</v>
      </c>
      <c r="N67" s="49" t="str">
        <f>StartUp!G10</f>
        <v>01-Apr-2019</v>
      </c>
      <c r="O67" s="49" t="str">
        <f>StartUp!G10</f>
        <v>01-Apr-2019</v>
      </c>
      <c r="P67" s="49" t="str">
        <f>StartUp!G10</f>
        <v>01-Apr-2019</v>
      </c>
      <c r="Q67" s="49" t="str">
        <f>StartUp!G10</f>
        <v>01-Apr-2019</v>
      </c>
      <c r="R67" s="49" t="str">
        <f>StartUp!G10</f>
        <v>01-Apr-2019</v>
      </c>
      <c r="S67" s="49" t="str">
        <f>StartUp!G10</f>
        <v>01-Apr-2019</v>
      </c>
      <c r="T67" s="49" t="str">
        <f>StartUp!G10</f>
        <v>01-Apr-2019</v>
      </c>
      <c r="U67" s="49" t="str">
        <f>StartUp!G10</f>
        <v>01-Apr-2019</v>
      </c>
      <c r="V67" s="251" t="str">
        <f>StartUp!G8</f>
        <v>01-Jan-2020</v>
      </c>
      <c r="W67" s="251" t="str">
        <f>StartUp!G8</f>
        <v>01-Jan-2020</v>
      </c>
      <c r="X67" s="251" t="str">
        <f>StartUp!G8</f>
        <v>01-Jan-2020</v>
      </c>
      <c r="Y67" s="49" t="str">
        <f>StartUp!G8</f>
        <v>01-Jan-2020</v>
      </c>
      <c r="Z67" s="49" t="str">
        <f>StartUp!G8</f>
        <v>01-Jan-2020</v>
      </c>
      <c r="AA67" s="49" t="str">
        <f>StartUp!G8</f>
        <v>01-Jan-2020</v>
      </c>
      <c r="AB67" s="49" t="str">
        <f>StartUp!G10</f>
        <v>01-Apr-2019</v>
      </c>
      <c r="AC67" s="49" t="str">
        <f>StartUp!G10</f>
        <v>01-Apr-2019</v>
      </c>
      <c r="AD67" s="251" t="str">
        <f>StartUp!G10</f>
        <v>01-Apr-2019</v>
      </c>
      <c r="AE67" s="251" t="str">
        <f>StartUp!G10</f>
        <v>01-Apr-2019</v>
      </c>
      <c r="AF67" s="49" t="str">
        <f>StartUp!G10</f>
        <v>01-Apr-2019</v>
      </c>
      <c r="AG67" s="49" t="str">
        <f>StartUp!G10</f>
        <v>01-Apr-2019</v>
      </c>
      <c r="AH67" s="49" t="str">
        <f>StartUp!G10</f>
        <v>01-Apr-2019</v>
      </c>
      <c r="AI67" s="49" t="str">
        <f>StartUp!G10</f>
        <v>01-Apr-2019</v>
      </c>
      <c r="AJ67" s="32"/>
      <c r="AK67" s="299"/>
    </row>
    <row r="68" spans="1:37" hidden="1">
      <c r="A68" s="299"/>
      <c r="B68" s="299"/>
      <c r="C68" s="299" t="s">
        <v>158</v>
      </c>
      <c r="D68" s="85"/>
      <c r="E68" s="54" t="s">
        <v>159</v>
      </c>
      <c r="F68" s="49">
        <f>StartUp!G9</f>
        <v>0</v>
      </c>
      <c r="G68" s="49">
        <f>StartUp!G9</f>
        <v>0</v>
      </c>
      <c r="H68" s="49">
        <f>StartUp!G9</f>
        <v>0</v>
      </c>
      <c r="I68" s="49">
        <f>StartUp!G9</f>
        <v>0</v>
      </c>
      <c r="J68" s="49">
        <f>StartUp!G9</f>
        <v>0</v>
      </c>
      <c r="K68" s="49">
        <f>StartUp!G9</f>
        <v>0</v>
      </c>
      <c r="L68" s="251">
        <f>StartUp!G9</f>
        <v>0</v>
      </c>
      <c r="M68" s="49">
        <f>StartUp!G9</f>
        <v>0</v>
      </c>
      <c r="N68" s="49">
        <f>StartUp!G9</f>
        <v>0</v>
      </c>
      <c r="O68" s="49">
        <f>StartUp!G9</f>
        <v>0</v>
      </c>
      <c r="P68" s="49">
        <f>StartUp!G9</f>
        <v>0</v>
      </c>
      <c r="Q68" s="49">
        <f>StartUp!G9</f>
        <v>0</v>
      </c>
      <c r="R68" s="49">
        <f>StartUp!G9</f>
        <v>0</v>
      </c>
      <c r="S68" s="49">
        <f>StartUp!G9</f>
        <v>0</v>
      </c>
      <c r="T68" s="49">
        <f>StartUp!G9</f>
        <v>0</v>
      </c>
      <c r="U68" s="49">
        <f>StartUp!G9</f>
        <v>0</v>
      </c>
      <c r="V68" s="251">
        <f>StartUp!G9</f>
        <v>0</v>
      </c>
      <c r="W68" s="251">
        <f>StartUp!G9</f>
        <v>0</v>
      </c>
      <c r="X68" s="251">
        <f>StartUp!G9</f>
        <v>0</v>
      </c>
      <c r="Y68" s="49">
        <f>StartUp!G9</f>
        <v>0</v>
      </c>
      <c r="Z68" s="49">
        <f>StartUp!G9</f>
        <v>0</v>
      </c>
      <c r="AA68" s="49">
        <f>StartUp!G9</f>
        <v>0</v>
      </c>
      <c r="AB68" s="49">
        <f>StartUp!G9</f>
        <v>0</v>
      </c>
      <c r="AC68" s="49">
        <f>StartUp!G9</f>
        <v>0</v>
      </c>
      <c r="AD68" s="49">
        <f>StartUp!G9</f>
        <v>0</v>
      </c>
      <c r="AE68" s="49">
        <f>StartUp!G9</f>
        <v>0</v>
      </c>
      <c r="AF68" s="49">
        <f>StartUp!G9</f>
        <v>0</v>
      </c>
      <c r="AG68" s="49">
        <f>StartUp!G9</f>
        <v>0</v>
      </c>
      <c r="AH68" s="49">
        <f>StartUp!G9</f>
        <v>0</v>
      </c>
      <c r="AI68" s="49">
        <f>StartUp!G9</f>
        <v>0</v>
      </c>
      <c r="AJ68" s="32"/>
      <c r="AK68" s="299"/>
    </row>
    <row r="69" spans="1:37" hidden="1">
      <c r="A69" s="299"/>
      <c r="B69" s="299"/>
      <c r="C69" s="299" t="s">
        <v>12</v>
      </c>
      <c r="D69" s="5"/>
      <c r="U69" s="92"/>
      <c r="V69" s="92"/>
      <c r="W69" s="92"/>
      <c r="X69" s="92"/>
      <c r="AK69" s="299"/>
    </row>
    <row r="70" spans="1:37">
      <c r="A70" s="299"/>
      <c r="B70" s="299" t="s">
        <v>2010</v>
      </c>
      <c r="C70" s="301"/>
      <c r="D70" s="63"/>
      <c r="E70" s="93"/>
      <c r="F70" s="150"/>
      <c r="G70" s="150"/>
      <c r="H70" s="190">
        <f t="array" ref="H70">ROUND(F70+G70,2)</f>
        <v>0</v>
      </c>
      <c r="I70" s="150"/>
      <c r="J70" s="190">
        <f t="array" ref="J70">ROUND(H70+I70,2)</f>
        <v>0</v>
      </c>
      <c r="K70" s="150"/>
      <c r="L70" s="150"/>
      <c r="M70" s="150"/>
      <c r="N70" s="150"/>
      <c r="O70" s="150"/>
      <c r="P70" s="150"/>
      <c r="Q70" s="150"/>
      <c r="R70" s="150"/>
      <c r="S70" s="150"/>
      <c r="T70" s="150"/>
      <c r="U70" s="29">
        <f t="array" ref="U70">ROUND(IF(O70+P70-Q70-R70-S70+T70&lt;0,0,O70+P70-Q70-R70-S70+T70),2)</f>
        <v>0</v>
      </c>
      <c r="V70" s="239"/>
      <c r="W70" s="239"/>
      <c r="X70" s="239"/>
      <c r="Y70" s="150"/>
      <c r="Z70" s="150"/>
      <c r="AA70" s="150"/>
      <c r="AB70" s="150"/>
      <c r="AC70" s="150"/>
      <c r="AD70" s="150"/>
      <c r="AE70" s="150"/>
      <c r="AF70" s="150"/>
      <c r="AG70" s="150"/>
      <c r="AH70" s="150"/>
      <c r="AI70" s="150"/>
      <c r="AK70" s="299"/>
    </row>
    <row r="71" spans="1:37" s="169" customFormat="1" hidden="1">
      <c r="A71" s="299"/>
      <c r="B71" s="299"/>
      <c r="C71" s="299" t="s">
        <v>12</v>
      </c>
      <c r="D71" s="172"/>
      <c r="U71" s="174"/>
      <c r="AK71" s="299"/>
    </row>
    <row r="72" spans="1:37" s="169" customFormat="1" hidden="1">
      <c r="A72" s="299"/>
      <c r="B72" s="299"/>
      <c r="C72" s="299" t="s">
        <v>30</v>
      </c>
      <c r="D72" s="264"/>
      <c r="E72" s="299"/>
      <c r="F72" s="299"/>
      <c r="G72" s="299"/>
      <c r="H72" s="299"/>
      <c r="I72" s="299"/>
      <c r="J72" s="299"/>
      <c r="K72" s="299"/>
      <c r="L72" s="299"/>
      <c r="M72" s="299"/>
      <c r="N72" s="299"/>
      <c r="O72" s="299"/>
      <c r="P72" s="299"/>
      <c r="Q72" s="299"/>
      <c r="R72" s="299"/>
      <c r="S72" s="299"/>
      <c r="T72" s="299"/>
      <c r="U72" s="265"/>
      <c r="V72" s="299"/>
      <c r="W72" s="299"/>
      <c r="X72" s="299"/>
      <c r="Y72" s="299"/>
      <c r="Z72" s="299"/>
      <c r="AA72" s="299"/>
      <c r="AB72" s="299"/>
      <c r="AC72" s="299"/>
      <c r="AD72" s="299"/>
      <c r="AE72" s="299"/>
      <c r="AF72" s="299"/>
      <c r="AG72" s="299"/>
      <c r="AH72" s="299"/>
      <c r="AI72" s="299"/>
      <c r="AJ72" s="299"/>
      <c r="AK72" s="299" t="s">
        <v>31</v>
      </c>
    </row>
    <row r="73" spans="1:37" s="169" customFormat="1" hidden="1">
      <c r="D73" s="172"/>
      <c r="U73" s="174"/>
    </row>
    <row r="74" spans="1:37" s="169" customFormat="1" hidden="1">
      <c r="D74" s="172"/>
      <c r="U74" s="174"/>
    </row>
    <row r="75" spans="1:37" s="169" customFormat="1" hidden="1">
      <c r="D75" s="172"/>
      <c r="U75" s="174"/>
    </row>
    <row r="76" spans="1:37" s="169" customFormat="1" hidden="1">
      <c r="D76" s="172"/>
      <c r="U76" s="174"/>
    </row>
    <row r="77" spans="1:37" s="169" customFormat="1" hidden="1">
      <c r="D77" s="172"/>
      <c r="U77" s="174"/>
    </row>
    <row r="78" spans="1:37" s="169" customFormat="1" hidden="1">
      <c r="A78" s="299"/>
      <c r="B78" s="299"/>
      <c r="C78" s="299" t="s">
        <v>2185</v>
      </c>
      <c r="D78" s="264"/>
      <c r="E78" s="299"/>
      <c r="F78" s="299"/>
      <c r="G78" s="299"/>
      <c r="H78" s="299"/>
      <c r="I78" s="299"/>
      <c r="J78" s="299"/>
      <c r="K78" s="299"/>
      <c r="L78" s="299"/>
      <c r="M78" s="299"/>
      <c r="N78" s="299"/>
      <c r="O78" s="299"/>
      <c r="P78" s="299"/>
      <c r="Q78" s="299"/>
      <c r="R78" s="299"/>
      <c r="S78" s="299"/>
      <c r="T78" s="299"/>
      <c r="U78" s="265"/>
      <c r="V78" s="299"/>
      <c r="W78" s="299"/>
      <c r="X78" s="299"/>
      <c r="Y78" s="299"/>
      <c r="Z78" s="299"/>
      <c r="AA78" s="299"/>
      <c r="AB78" s="299"/>
      <c r="AC78" s="299"/>
      <c r="AD78" s="299"/>
      <c r="AE78" s="299"/>
      <c r="AF78" s="299"/>
      <c r="AG78" s="299"/>
      <c r="AH78" s="299"/>
      <c r="AI78" s="299"/>
      <c r="AJ78" s="299"/>
      <c r="AK78" s="299"/>
    </row>
    <row r="79" spans="1:37" s="169" customFormat="1" hidden="1">
      <c r="A79" s="299"/>
      <c r="B79" s="299"/>
      <c r="C79" s="299"/>
      <c r="D79" s="264"/>
      <c r="E79" s="299"/>
      <c r="F79" s="299" t="s">
        <v>2021</v>
      </c>
      <c r="G79" s="299" t="s">
        <v>2022</v>
      </c>
      <c r="H79" s="299" t="s">
        <v>401</v>
      </c>
      <c r="I79" s="299" t="s">
        <v>404</v>
      </c>
      <c r="J79" s="299" t="s">
        <v>405</v>
      </c>
      <c r="K79" s="299" t="s">
        <v>599</v>
      </c>
      <c r="L79" s="299" t="s">
        <v>2250</v>
      </c>
      <c r="M79" s="299" t="s">
        <v>2023</v>
      </c>
      <c r="N79" s="299" t="s">
        <v>600</v>
      </c>
      <c r="O79" s="299" t="s">
        <v>601</v>
      </c>
      <c r="P79" s="299" t="s">
        <v>602</v>
      </c>
      <c r="Q79" s="299" t="s">
        <v>603</v>
      </c>
      <c r="R79" s="299" t="s">
        <v>604</v>
      </c>
      <c r="S79" s="299" t="s">
        <v>605</v>
      </c>
      <c r="T79" s="299" t="s">
        <v>606</v>
      </c>
      <c r="U79" s="265" t="s">
        <v>607</v>
      </c>
      <c r="V79" s="299" t="s">
        <v>2254</v>
      </c>
      <c r="W79" s="299" t="s">
        <v>2255</v>
      </c>
      <c r="X79" s="299" t="s">
        <v>2256</v>
      </c>
      <c r="Y79" s="299" t="s">
        <v>608</v>
      </c>
      <c r="Z79" s="299" t="s">
        <v>609</v>
      </c>
      <c r="AA79" s="299" t="s">
        <v>610</v>
      </c>
      <c r="AB79" s="299" t="s">
        <v>402</v>
      </c>
      <c r="AC79" s="299" t="s">
        <v>611</v>
      </c>
      <c r="AD79" s="299" t="s">
        <v>612</v>
      </c>
      <c r="AE79" s="299" t="s">
        <v>613</v>
      </c>
      <c r="AF79" s="299" t="s">
        <v>2015</v>
      </c>
      <c r="AG79" s="299" t="s">
        <v>2016</v>
      </c>
      <c r="AH79" s="299" t="s">
        <v>2017</v>
      </c>
      <c r="AI79" s="299" t="s">
        <v>2018</v>
      </c>
      <c r="AJ79" s="299"/>
      <c r="AK79" s="299"/>
    </row>
    <row r="80" spans="1:37" s="169" customFormat="1" hidden="1">
      <c r="A80" s="299"/>
      <c r="B80" s="299"/>
      <c r="C80" s="299"/>
      <c r="D80" s="264"/>
      <c r="E80" s="299"/>
      <c r="F80" s="299"/>
      <c r="G80" s="299"/>
      <c r="H80" s="299"/>
      <c r="I80" s="299"/>
      <c r="J80" s="299"/>
      <c r="K80" s="299"/>
      <c r="L80" s="299"/>
      <c r="M80" s="299"/>
      <c r="N80" s="299"/>
      <c r="O80" s="299"/>
      <c r="P80" s="299"/>
      <c r="Q80" s="299"/>
      <c r="R80" s="299"/>
      <c r="S80" s="299"/>
      <c r="T80" s="299"/>
      <c r="U80" s="265"/>
      <c r="V80" s="299"/>
      <c r="W80" s="299"/>
      <c r="X80" s="299"/>
      <c r="Y80" s="299"/>
      <c r="Z80" s="299"/>
      <c r="AA80" s="299"/>
      <c r="AB80" s="299"/>
      <c r="AC80" s="299"/>
      <c r="AD80" s="299"/>
      <c r="AE80" s="299"/>
      <c r="AF80" s="299"/>
      <c r="AG80" s="299"/>
      <c r="AH80" s="299"/>
      <c r="AI80" s="299"/>
      <c r="AJ80" s="299"/>
      <c r="AK80" s="299"/>
    </row>
    <row r="81" spans="1:37" s="169" customFormat="1" hidden="1">
      <c r="A81" s="299"/>
      <c r="B81" s="299"/>
      <c r="C81" s="299" t="s">
        <v>10</v>
      </c>
      <c r="D81" s="264" t="s">
        <v>11</v>
      </c>
      <c r="E81" s="299" t="s">
        <v>11</v>
      </c>
      <c r="F81" s="299"/>
      <c r="G81" s="299"/>
      <c r="H81" s="299"/>
      <c r="I81" s="299"/>
      <c r="J81" s="299"/>
      <c r="K81" s="299"/>
      <c r="L81" s="299"/>
      <c r="M81" s="299"/>
      <c r="N81" s="299"/>
      <c r="O81" s="299"/>
      <c r="P81" s="299"/>
      <c r="Q81" s="299"/>
      <c r="R81" s="299"/>
      <c r="S81" s="299"/>
      <c r="T81" s="299"/>
      <c r="U81" s="265"/>
      <c r="V81" s="299"/>
      <c r="W81" s="299"/>
      <c r="X81" s="299"/>
      <c r="Y81" s="299"/>
      <c r="Z81" s="299"/>
      <c r="AA81" s="299"/>
      <c r="AB81" s="299"/>
      <c r="AC81" s="299"/>
      <c r="AD81" s="299"/>
      <c r="AE81" s="299"/>
      <c r="AF81" s="299"/>
      <c r="AG81" s="299"/>
      <c r="AH81" s="299"/>
      <c r="AI81" s="299"/>
      <c r="AJ81" s="299" t="s">
        <v>12</v>
      </c>
      <c r="AK81" s="299" t="s">
        <v>13</v>
      </c>
    </row>
    <row r="82" spans="1:37" ht="26.45" hidden="1" customHeight="1">
      <c r="A82" s="299"/>
      <c r="B82" s="299"/>
      <c r="C82" s="299" t="s">
        <v>156</v>
      </c>
      <c r="D82" s="85"/>
      <c r="E82" s="54" t="s">
        <v>157</v>
      </c>
      <c r="F82" s="49" t="str">
        <f>StartUp!G8</f>
        <v>01-Jan-2020</v>
      </c>
      <c r="G82" s="49" t="str">
        <f>StartUp!G8</f>
        <v>01-Jan-2020</v>
      </c>
      <c r="H82" s="49" t="str">
        <f>StartUp!G8</f>
        <v>01-Jan-2020</v>
      </c>
      <c r="I82" s="49" t="str">
        <f>StartUp!G8</f>
        <v>01-Jan-2020</v>
      </c>
      <c r="J82" s="49" t="str">
        <f>StartUp!G8</f>
        <v>01-Jan-2020</v>
      </c>
      <c r="K82" s="49" t="str">
        <f>StartUp!G8</f>
        <v>01-Jan-2020</v>
      </c>
      <c r="L82" s="251" t="str">
        <f>StartUp!G8</f>
        <v>01-Jan-2020</v>
      </c>
      <c r="M82" s="49" t="str">
        <f>StartUp!G8</f>
        <v>01-Jan-2020</v>
      </c>
      <c r="N82" s="49" t="str">
        <f>StartUp!G10</f>
        <v>01-Apr-2019</v>
      </c>
      <c r="O82" s="49" t="str">
        <f>StartUp!G10</f>
        <v>01-Apr-2019</v>
      </c>
      <c r="P82" s="49" t="str">
        <f>StartUp!G10</f>
        <v>01-Apr-2019</v>
      </c>
      <c r="Q82" s="49" t="str">
        <f>StartUp!G10</f>
        <v>01-Apr-2019</v>
      </c>
      <c r="R82" s="49" t="str">
        <f>StartUp!G10</f>
        <v>01-Apr-2019</v>
      </c>
      <c r="S82" s="49" t="str">
        <f>StartUp!G10</f>
        <v>01-Apr-2019</v>
      </c>
      <c r="T82" s="49" t="str">
        <f>StartUp!G10</f>
        <v>01-Apr-2019</v>
      </c>
      <c r="U82" s="49" t="str">
        <f>StartUp!G10</f>
        <v>01-Apr-2019</v>
      </c>
      <c r="V82" s="251" t="str">
        <f>StartUp!G8</f>
        <v>01-Jan-2020</v>
      </c>
      <c r="W82" s="251" t="str">
        <f>StartUp!G8</f>
        <v>01-Jan-2020</v>
      </c>
      <c r="X82" s="251" t="str">
        <f>StartUp!G8</f>
        <v>01-Jan-2020</v>
      </c>
      <c r="Y82" s="49" t="str">
        <f>StartUp!G8</f>
        <v>01-Jan-2020</v>
      </c>
      <c r="Z82" s="49" t="str">
        <f>StartUp!G8</f>
        <v>01-Jan-2020</v>
      </c>
      <c r="AA82" s="49" t="str">
        <f>StartUp!G8</f>
        <v>01-Jan-2020</v>
      </c>
      <c r="AB82" s="49" t="str">
        <f>StartUp!G10</f>
        <v>01-Apr-2019</v>
      </c>
      <c r="AC82" s="49" t="str">
        <f>StartUp!G10</f>
        <v>01-Apr-2019</v>
      </c>
      <c r="AD82" s="251" t="str">
        <f>StartUp!G10</f>
        <v>01-Apr-2019</v>
      </c>
      <c r="AE82" s="251" t="str">
        <f>StartUp!G10</f>
        <v>01-Apr-2019</v>
      </c>
      <c r="AF82" s="49" t="str">
        <f>StartUp!G10</f>
        <v>01-Apr-2019</v>
      </c>
      <c r="AG82" s="49" t="str">
        <f>StartUp!G10</f>
        <v>01-Apr-2019</v>
      </c>
      <c r="AH82" s="49" t="str">
        <f>StartUp!G10</f>
        <v>01-Apr-2019</v>
      </c>
      <c r="AI82" s="49" t="str">
        <f>StartUp!G10</f>
        <v>01-Apr-2019</v>
      </c>
      <c r="AJ82" s="32"/>
      <c r="AK82" s="299"/>
    </row>
    <row r="83" spans="1:37" ht="21.6" hidden="1" customHeight="1">
      <c r="A83" s="299"/>
      <c r="B83" s="299"/>
      <c r="C83" s="299" t="s">
        <v>158</v>
      </c>
      <c r="D83" s="85"/>
      <c r="E83" s="54" t="s">
        <v>159</v>
      </c>
      <c r="F83" s="49">
        <f>StartUp!G9</f>
        <v>0</v>
      </c>
      <c r="G83" s="49">
        <f>StartUp!G9</f>
        <v>0</v>
      </c>
      <c r="H83" s="49">
        <f>StartUp!G9</f>
        <v>0</v>
      </c>
      <c r="I83" s="49">
        <f>StartUp!G9</f>
        <v>0</v>
      </c>
      <c r="J83" s="49">
        <f>StartUp!G9</f>
        <v>0</v>
      </c>
      <c r="K83" s="49">
        <f>StartUp!G9</f>
        <v>0</v>
      </c>
      <c r="L83" s="251">
        <f>StartUp!G9</f>
        <v>0</v>
      </c>
      <c r="M83" s="49">
        <f>StartUp!G9</f>
        <v>0</v>
      </c>
      <c r="N83" s="49">
        <f>StartUp!G9</f>
        <v>0</v>
      </c>
      <c r="O83" s="49">
        <f>StartUp!G9</f>
        <v>0</v>
      </c>
      <c r="P83" s="49">
        <f>StartUp!G9</f>
        <v>0</v>
      </c>
      <c r="Q83" s="49">
        <f>StartUp!G9</f>
        <v>0</v>
      </c>
      <c r="R83" s="49">
        <f>StartUp!G9</f>
        <v>0</v>
      </c>
      <c r="S83" s="49">
        <f>StartUp!G9</f>
        <v>0</v>
      </c>
      <c r="T83" s="49">
        <f>StartUp!G9</f>
        <v>0</v>
      </c>
      <c r="U83" s="49">
        <f>StartUp!G9</f>
        <v>0</v>
      </c>
      <c r="V83" s="251">
        <f>StartUp!G9</f>
        <v>0</v>
      </c>
      <c r="W83" s="251">
        <f>StartUp!G9</f>
        <v>0</v>
      </c>
      <c r="X83" s="251">
        <f>StartUp!G9</f>
        <v>0</v>
      </c>
      <c r="Y83" s="251">
        <f>StartUp!G9</f>
        <v>0</v>
      </c>
      <c r="Z83" s="251">
        <f>StartUp!G9</f>
        <v>0</v>
      </c>
      <c r="AA83" s="251">
        <f>StartUp!G9</f>
        <v>0</v>
      </c>
      <c r="AB83" s="251">
        <f>StartUp!G9</f>
        <v>0</v>
      </c>
      <c r="AC83" s="251">
        <f>StartUp!G9</f>
        <v>0</v>
      </c>
      <c r="AD83" s="251">
        <f>StartUp!G9</f>
        <v>0</v>
      </c>
      <c r="AE83" s="251">
        <f>StartUp!G9</f>
        <v>0</v>
      </c>
      <c r="AF83" s="251">
        <f>StartUp!G9</f>
        <v>0</v>
      </c>
      <c r="AG83" s="251">
        <f>StartUp!G9</f>
        <v>0</v>
      </c>
      <c r="AH83" s="251">
        <f>StartUp!G9</f>
        <v>0</v>
      </c>
      <c r="AI83" s="251">
        <f>StartUp!G9</f>
        <v>0</v>
      </c>
      <c r="AJ83" s="32"/>
      <c r="AK83" s="299"/>
    </row>
    <row r="84" spans="1:37" ht="14.1" hidden="1" customHeight="1">
      <c r="A84" s="299"/>
      <c r="B84" s="299"/>
      <c r="C84" s="299" t="s">
        <v>12</v>
      </c>
      <c r="D84" s="5"/>
      <c r="U84" s="92"/>
      <c r="V84" s="237"/>
      <c r="W84" s="237"/>
      <c r="X84" s="237"/>
      <c r="AK84" s="299"/>
    </row>
    <row r="85" spans="1:37" s="148" customFormat="1" ht="30">
      <c r="A85" s="299"/>
      <c r="B85" s="299" t="s">
        <v>666</v>
      </c>
      <c r="C85" s="299"/>
      <c r="D85" s="199"/>
      <c r="E85" s="200" t="s">
        <v>1987</v>
      </c>
      <c r="F85" s="150"/>
      <c r="G85" s="150"/>
      <c r="H85" s="154">
        <f t="array" ref="H85">ROUND(F85+G85,2)</f>
        <v>0</v>
      </c>
      <c r="I85" s="150"/>
      <c r="J85" s="154">
        <f t="array" ref="J85">ROUND(H85+I85,2)</f>
        <v>0</v>
      </c>
      <c r="K85" s="150"/>
      <c r="L85" s="150"/>
      <c r="M85" s="150"/>
      <c r="N85" s="150"/>
      <c r="O85" s="150"/>
      <c r="P85" s="150"/>
      <c r="Q85" s="150"/>
      <c r="R85" s="150"/>
      <c r="S85" s="150"/>
      <c r="T85" s="150"/>
      <c r="U85" s="154">
        <f t="array" ref="U85">ROUND(IF(O85+P85-Q85-R85-S85+T85&lt;0,0,O85+P85-Q85-R85-S85+T85),2)</f>
        <v>0</v>
      </c>
      <c r="V85" s="239"/>
      <c r="W85" s="239"/>
      <c r="X85" s="239"/>
      <c r="Y85" s="150"/>
      <c r="Z85" s="150"/>
      <c r="AA85" s="150"/>
      <c r="AB85" s="150"/>
      <c r="AC85" s="150"/>
      <c r="AD85" s="150"/>
      <c r="AE85" s="150"/>
      <c r="AF85" s="150"/>
      <c r="AG85" s="150"/>
      <c r="AH85" s="150"/>
      <c r="AI85" s="150"/>
      <c r="AK85" s="299"/>
    </row>
    <row r="86" spans="1:37" s="148" customFormat="1">
      <c r="A86" s="299"/>
      <c r="B86" s="299" t="s">
        <v>660</v>
      </c>
      <c r="C86" s="299"/>
      <c r="D86" s="199"/>
      <c r="E86" s="200" t="s">
        <v>1970</v>
      </c>
      <c r="F86" s="150"/>
      <c r="G86" s="150"/>
      <c r="H86" s="154">
        <f t="array" ref="H86">ROUND(F86+G86,2)</f>
        <v>0</v>
      </c>
      <c r="I86" s="150"/>
      <c r="J86" s="154">
        <f t="array" ref="J86">ROUND(H86+I86,2)</f>
        <v>0</v>
      </c>
      <c r="K86" s="150"/>
      <c r="L86" s="150"/>
      <c r="M86" s="150"/>
      <c r="N86" s="150"/>
      <c r="O86" s="150"/>
      <c r="P86" s="150"/>
      <c r="Q86" s="150"/>
      <c r="R86" s="150"/>
      <c r="S86" s="150"/>
      <c r="T86" s="150"/>
      <c r="U86" s="154">
        <f t="array" ref="U86">ROUND(IF(O86+P86-Q86-R86-S86+T86&lt;0,0,O86+P86-Q86-R86-S86+T86),2)</f>
        <v>0</v>
      </c>
      <c r="V86" s="239"/>
      <c r="W86" s="239"/>
      <c r="X86" s="239"/>
      <c r="Y86" s="150"/>
      <c r="Z86" s="150"/>
      <c r="AA86" s="150"/>
      <c r="AB86" s="150"/>
      <c r="AC86" s="150"/>
      <c r="AD86" s="150"/>
      <c r="AE86" s="150"/>
      <c r="AF86" s="150"/>
      <c r="AG86" s="150"/>
      <c r="AH86" s="150"/>
      <c r="AI86" s="150"/>
      <c r="AK86" s="299"/>
    </row>
    <row r="87" spans="1:37" s="148" customFormat="1">
      <c r="A87" s="299"/>
      <c r="B87" s="299" t="s">
        <v>663</v>
      </c>
      <c r="C87" s="299"/>
      <c r="D87" s="199"/>
      <c r="E87" s="200" t="s">
        <v>1971</v>
      </c>
      <c r="F87" s="150"/>
      <c r="G87" s="150"/>
      <c r="H87" s="154">
        <f t="array" ref="H87">ROUND(F87+G87,2)</f>
        <v>0</v>
      </c>
      <c r="I87" s="150"/>
      <c r="J87" s="154">
        <f t="array" ref="J87">ROUND(H87+I87,2)</f>
        <v>0</v>
      </c>
      <c r="K87" s="150"/>
      <c r="L87" s="150"/>
      <c r="M87" s="150"/>
      <c r="N87" s="150"/>
      <c r="O87" s="150"/>
      <c r="P87" s="150"/>
      <c r="Q87" s="150"/>
      <c r="R87" s="150"/>
      <c r="S87" s="150"/>
      <c r="T87" s="150"/>
      <c r="U87" s="154">
        <f t="array" ref="U87">ROUND(IF(O87+P87-Q87-R87-S87+T87&lt;0,0,O87+P87-Q87-R87-S87+T87),2)</f>
        <v>0</v>
      </c>
      <c r="V87" s="239"/>
      <c r="W87" s="239"/>
      <c r="X87" s="239"/>
      <c r="Y87" s="150"/>
      <c r="Z87" s="150"/>
      <c r="AA87" s="150"/>
      <c r="AB87" s="150"/>
      <c r="AC87" s="150"/>
      <c r="AD87" s="150"/>
      <c r="AE87" s="150"/>
      <c r="AF87" s="150"/>
      <c r="AG87" s="150"/>
      <c r="AH87" s="150"/>
      <c r="AI87" s="150"/>
      <c r="AK87" s="299"/>
    </row>
    <row r="88" spans="1:37" s="148" customFormat="1">
      <c r="A88" s="299"/>
      <c r="B88" s="299" t="s">
        <v>669</v>
      </c>
      <c r="C88" s="299"/>
      <c r="D88" s="208"/>
      <c r="E88" s="98" t="s">
        <v>2142</v>
      </c>
      <c r="F88" s="154">
        <f>ROUND(SUM(F101:F102),2)</f>
        <v>0</v>
      </c>
      <c r="G88" s="154">
        <f>ROUND(SUM(G101:G102),2)</f>
        <v>0</v>
      </c>
      <c r="H88" s="154">
        <f t="array" ref="H88">ROUND(F88+G88,2)</f>
        <v>0</v>
      </c>
      <c r="I88" s="154">
        <f>ROUND(SUM(I101:I102),2)</f>
        <v>0</v>
      </c>
      <c r="J88" s="154">
        <f t="array" ref="J88">ROUND(H88+I88,2)</f>
        <v>0</v>
      </c>
      <c r="K88" s="154">
        <f>ROUND(SUM(K101:K102),2)</f>
        <v>0</v>
      </c>
      <c r="L88" s="238">
        <f>ROUND(SUM(L101:L102),2)</f>
        <v>0</v>
      </c>
      <c r="M88" s="154">
        <f t="shared" ref="M88:AI88" si="4">ROUND(SUM(M101:M102),2)</f>
        <v>0</v>
      </c>
      <c r="N88" s="154">
        <f t="shared" si="4"/>
        <v>0</v>
      </c>
      <c r="O88" s="154">
        <f t="shared" si="4"/>
        <v>0</v>
      </c>
      <c r="P88" s="154">
        <f t="shared" si="4"/>
        <v>0</v>
      </c>
      <c r="Q88" s="154">
        <f t="shared" si="4"/>
        <v>0</v>
      </c>
      <c r="R88" s="154">
        <f t="shared" si="4"/>
        <v>0</v>
      </c>
      <c r="S88" s="154">
        <f t="shared" si="4"/>
        <v>0</v>
      </c>
      <c r="T88" s="154">
        <f t="shared" si="4"/>
        <v>0</v>
      </c>
      <c r="U88" s="154">
        <f t="array" ref="U88">ROUND(IF(O88+P88-Q88-R88-S88+T88&lt;0,0,O88+P88-Q88-R88-S88+T88),2)</f>
        <v>0</v>
      </c>
      <c r="V88" s="238">
        <f t="shared" ref="V88:X88" si="5">ROUND(SUM(V101:V102),2)</f>
        <v>0</v>
      </c>
      <c r="W88" s="238">
        <f t="shared" si="5"/>
        <v>0</v>
      </c>
      <c r="X88" s="238">
        <f t="shared" si="5"/>
        <v>0</v>
      </c>
      <c r="Y88" s="154">
        <f>ROUND(SUM(Y101:Y102),2)</f>
        <v>0</v>
      </c>
      <c r="Z88" s="154">
        <f t="shared" si="4"/>
        <v>0</v>
      </c>
      <c r="AA88" s="154">
        <f t="shared" si="4"/>
        <v>0</v>
      </c>
      <c r="AB88" s="154">
        <f t="shared" si="4"/>
        <v>0</v>
      </c>
      <c r="AC88" s="154">
        <f t="shared" si="4"/>
        <v>0</v>
      </c>
      <c r="AD88" s="154">
        <f t="shared" si="4"/>
        <v>0</v>
      </c>
      <c r="AE88" s="154">
        <f t="shared" si="4"/>
        <v>0</v>
      </c>
      <c r="AF88" s="154">
        <f t="shared" si="4"/>
        <v>0</v>
      </c>
      <c r="AG88" s="154">
        <f t="shared" si="4"/>
        <v>0</v>
      </c>
      <c r="AH88" s="154">
        <f t="shared" si="4"/>
        <v>0</v>
      </c>
      <c r="AI88" s="154">
        <f t="shared" si="4"/>
        <v>0</v>
      </c>
      <c r="AK88" s="299"/>
    </row>
    <row r="89" spans="1:37" s="148" customFormat="1" hidden="1">
      <c r="A89" s="299"/>
      <c r="B89" s="299"/>
      <c r="C89" s="299" t="s">
        <v>12</v>
      </c>
      <c r="D89" s="209"/>
      <c r="E89" s="210"/>
      <c r="F89" s="210"/>
      <c r="G89" s="210"/>
      <c r="U89" s="92"/>
      <c r="V89" s="92"/>
      <c r="W89" s="92"/>
      <c r="X89" s="92"/>
      <c r="AK89" s="299"/>
    </row>
    <row r="90" spans="1:37" s="169" customFormat="1" hidden="1">
      <c r="A90" s="299"/>
      <c r="B90" s="299"/>
      <c r="C90" s="299" t="s">
        <v>30</v>
      </c>
      <c r="D90" s="264"/>
      <c r="E90" s="266"/>
      <c r="F90" s="266"/>
      <c r="G90" s="299"/>
      <c r="H90" s="299"/>
      <c r="I90" s="299"/>
      <c r="J90" s="299"/>
      <c r="K90" s="299"/>
      <c r="L90" s="299"/>
      <c r="M90" s="299"/>
      <c r="N90" s="299"/>
      <c r="O90" s="299"/>
      <c r="P90" s="299"/>
      <c r="Q90" s="299"/>
      <c r="R90" s="299"/>
      <c r="S90" s="299"/>
      <c r="T90" s="299"/>
      <c r="U90" s="265"/>
      <c r="V90" s="265"/>
      <c r="W90" s="265"/>
      <c r="X90" s="265"/>
      <c r="Y90" s="299"/>
      <c r="Z90" s="299"/>
      <c r="AA90" s="299"/>
      <c r="AB90" s="299"/>
      <c r="AC90" s="299"/>
      <c r="AD90" s="299"/>
      <c r="AE90" s="299"/>
      <c r="AF90" s="299"/>
      <c r="AG90" s="299"/>
      <c r="AH90" s="299"/>
      <c r="AI90" s="299"/>
      <c r="AJ90" s="299"/>
      <c r="AK90" s="299" t="s">
        <v>31</v>
      </c>
    </row>
    <row r="91" spans="1:37" s="169" customFormat="1" hidden="1">
      <c r="D91" s="172"/>
      <c r="E91" s="175"/>
      <c r="F91" s="175"/>
      <c r="U91" s="174"/>
      <c r="V91" s="174"/>
      <c r="W91" s="174"/>
      <c r="X91" s="174"/>
    </row>
    <row r="92" spans="1:37" s="169" customFormat="1" hidden="1">
      <c r="D92" s="172"/>
      <c r="E92" s="175"/>
      <c r="F92" s="175"/>
      <c r="U92" s="174"/>
      <c r="V92" s="174"/>
      <c r="W92" s="174"/>
      <c r="X92" s="174"/>
    </row>
    <row r="93" spans="1:37" s="211" customFormat="1" hidden="1"/>
    <row r="94" spans="1:37" s="211" customFormat="1" hidden="1">
      <c r="A94" s="267"/>
      <c r="B94" s="267"/>
      <c r="C94" s="267" t="s">
        <v>2186</v>
      </c>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row>
    <row r="95" spans="1:37" s="211" customFormat="1" hidden="1">
      <c r="A95" s="267"/>
      <c r="B95" s="267"/>
      <c r="C95" s="267"/>
      <c r="D95" s="267"/>
      <c r="E95" s="267"/>
      <c r="F95" s="299" t="s">
        <v>2021</v>
      </c>
      <c r="G95" s="299" t="s">
        <v>2022</v>
      </c>
      <c r="H95" s="299" t="s">
        <v>401</v>
      </c>
      <c r="I95" s="299" t="s">
        <v>404</v>
      </c>
      <c r="J95" s="299" t="s">
        <v>405</v>
      </c>
      <c r="K95" s="299" t="s">
        <v>599</v>
      </c>
      <c r="L95" s="299" t="s">
        <v>2250</v>
      </c>
      <c r="M95" s="299" t="s">
        <v>2023</v>
      </c>
      <c r="N95" s="299" t="s">
        <v>600</v>
      </c>
      <c r="O95" s="299" t="s">
        <v>601</v>
      </c>
      <c r="P95" s="299" t="s">
        <v>602</v>
      </c>
      <c r="Q95" s="299" t="s">
        <v>603</v>
      </c>
      <c r="R95" s="299" t="s">
        <v>604</v>
      </c>
      <c r="S95" s="299" t="s">
        <v>605</v>
      </c>
      <c r="T95" s="299" t="s">
        <v>606</v>
      </c>
      <c r="U95" s="265" t="s">
        <v>607</v>
      </c>
      <c r="V95" s="265" t="s">
        <v>2254</v>
      </c>
      <c r="W95" s="265" t="s">
        <v>2255</v>
      </c>
      <c r="X95" s="265" t="s">
        <v>2256</v>
      </c>
      <c r="Y95" s="299" t="s">
        <v>608</v>
      </c>
      <c r="Z95" s="299" t="s">
        <v>609</v>
      </c>
      <c r="AA95" s="299" t="s">
        <v>610</v>
      </c>
      <c r="AB95" s="299" t="s">
        <v>402</v>
      </c>
      <c r="AC95" s="299" t="s">
        <v>611</v>
      </c>
      <c r="AD95" s="299" t="s">
        <v>612</v>
      </c>
      <c r="AE95" s="299" t="s">
        <v>613</v>
      </c>
      <c r="AF95" s="299" t="s">
        <v>2015</v>
      </c>
      <c r="AG95" s="299" t="s">
        <v>2016</v>
      </c>
      <c r="AH95" s="299" t="s">
        <v>2017</v>
      </c>
      <c r="AI95" s="299" t="s">
        <v>2018</v>
      </c>
      <c r="AJ95" s="267"/>
      <c r="AK95" s="267"/>
    </row>
    <row r="96" spans="1:37" s="211" customFormat="1" hidden="1">
      <c r="A96" s="267"/>
      <c r="B96" s="267"/>
      <c r="C96" s="267"/>
      <c r="D96" s="267"/>
      <c r="E96" s="267" t="s">
        <v>2144</v>
      </c>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row>
    <row r="97" spans="1:39" s="211" customFormat="1" hidden="1">
      <c r="A97" s="267"/>
      <c r="B97" s="267"/>
      <c r="C97" s="267" t="s">
        <v>10</v>
      </c>
      <c r="D97" s="267" t="s">
        <v>11</v>
      </c>
      <c r="E97" s="267" t="s">
        <v>270</v>
      </c>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t="s">
        <v>12</v>
      </c>
      <c r="AK97" s="267" t="s">
        <v>13</v>
      </c>
    </row>
    <row r="98" spans="1:39" s="211" customFormat="1" hidden="1">
      <c r="A98" s="267"/>
      <c r="B98" s="267"/>
      <c r="C98" s="267" t="s">
        <v>156</v>
      </c>
      <c r="E98" s="212" t="s">
        <v>157</v>
      </c>
      <c r="F98" s="215" t="str">
        <f>StartUp!G8</f>
        <v>01-Jan-2020</v>
      </c>
      <c r="G98" s="215" t="str">
        <f>StartUp!G8</f>
        <v>01-Jan-2020</v>
      </c>
      <c r="H98" s="215" t="str">
        <f>StartUp!G8</f>
        <v>01-Jan-2020</v>
      </c>
      <c r="I98" s="215" t="str">
        <f>StartUp!G8</f>
        <v>01-Jan-2020</v>
      </c>
      <c r="J98" s="215" t="str">
        <f>StartUp!G8</f>
        <v>01-Jan-2020</v>
      </c>
      <c r="K98" s="215" t="str">
        <f>StartUp!G8</f>
        <v>01-Jan-2020</v>
      </c>
      <c r="L98" s="215" t="str">
        <f>StartUp!G8</f>
        <v>01-Jan-2020</v>
      </c>
      <c r="M98" s="215" t="str">
        <f>StartUp!G8</f>
        <v>01-Jan-2020</v>
      </c>
      <c r="N98" s="215" t="str">
        <f>StartUp!G10</f>
        <v>01-Apr-2019</v>
      </c>
      <c r="O98" s="215" t="str">
        <f>StartUp!G10</f>
        <v>01-Apr-2019</v>
      </c>
      <c r="P98" s="215" t="str">
        <f>StartUp!G10</f>
        <v>01-Apr-2019</v>
      </c>
      <c r="Q98" s="215" t="str">
        <f>StartUp!G10</f>
        <v>01-Apr-2019</v>
      </c>
      <c r="R98" s="215" t="str">
        <f>StartUp!G10</f>
        <v>01-Apr-2019</v>
      </c>
      <c r="S98" s="215" t="str">
        <f>StartUp!G10</f>
        <v>01-Apr-2019</v>
      </c>
      <c r="T98" s="215" t="str">
        <f>StartUp!G10</f>
        <v>01-Apr-2019</v>
      </c>
      <c r="U98" s="215" t="str">
        <f>StartUp!G10</f>
        <v>01-Apr-2019</v>
      </c>
      <c r="V98" s="215" t="str">
        <f>StartUp!G8</f>
        <v>01-Jan-2020</v>
      </c>
      <c r="W98" s="215" t="str">
        <f>StartUp!G8</f>
        <v>01-Jan-2020</v>
      </c>
      <c r="X98" s="215" t="str">
        <f>StartUp!G8</f>
        <v>01-Jan-2020</v>
      </c>
      <c r="Y98" s="215" t="str">
        <f>StartUp!G8</f>
        <v>01-Jan-2020</v>
      </c>
      <c r="Z98" s="215" t="str">
        <f>StartUp!G8</f>
        <v>01-Jan-2020</v>
      </c>
      <c r="AA98" s="215" t="str">
        <f>StartUp!G8</f>
        <v>01-Jan-2020</v>
      </c>
      <c r="AB98" s="215" t="str">
        <f>StartUp!G10</f>
        <v>01-Apr-2019</v>
      </c>
      <c r="AC98" s="215" t="str">
        <f>StartUp!G10</f>
        <v>01-Apr-2019</v>
      </c>
      <c r="AD98" s="215" t="str">
        <f>StartUp!G10</f>
        <v>01-Apr-2019</v>
      </c>
      <c r="AE98" s="215" t="str">
        <f>StartUp!G10</f>
        <v>01-Apr-2019</v>
      </c>
      <c r="AF98" s="215" t="str">
        <f>StartUp!G10</f>
        <v>01-Apr-2019</v>
      </c>
      <c r="AG98" s="215" t="str">
        <f>StartUp!G10</f>
        <v>01-Apr-2019</v>
      </c>
      <c r="AH98" s="215" t="str">
        <f>StartUp!G10</f>
        <v>01-Apr-2019</v>
      </c>
      <c r="AI98" s="215" t="str">
        <f>StartUp!G10</f>
        <v>01-Apr-2019</v>
      </c>
      <c r="AK98" s="267"/>
    </row>
    <row r="99" spans="1:39" s="211" customFormat="1" hidden="1">
      <c r="A99" s="267"/>
      <c r="B99" s="267"/>
      <c r="C99" s="267" t="s">
        <v>158</v>
      </c>
      <c r="E99" s="212" t="s">
        <v>159</v>
      </c>
      <c r="F99" s="215">
        <f>StartUp!G9</f>
        <v>0</v>
      </c>
      <c r="G99" s="215">
        <f>StartUp!G9</f>
        <v>0</v>
      </c>
      <c r="H99" s="215">
        <f>StartUp!G9</f>
        <v>0</v>
      </c>
      <c r="I99" s="215">
        <f>StartUp!G9</f>
        <v>0</v>
      </c>
      <c r="J99" s="215">
        <f>StartUp!G9</f>
        <v>0</v>
      </c>
      <c r="K99" s="215">
        <f>StartUp!G9</f>
        <v>0</v>
      </c>
      <c r="L99" s="215">
        <f>StartUp!G9</f>
        <v>0</v>
      </c>
      <c r="M99" s="215">
        <f>StartUp!G9</f>
        <v>0</v>
      </c>
      <c r="N99" s="215">
        <f>StartUp!G9</f>
        <v>0</v>
      </c>
      <c r="O99" s="215">
        <f>StartUp!G9</f>
        <v>0</v>
      </c>
      <c r="P99" s="215">
        <f>StartUp!G9</f>
        <v>0</v>
      </c>
      <c r="Q99" s="215">
        <f>StartUp!G9</f>
        <v>0</v>
      </c>
      <c r="R99" s="215">
        <f>StartUp!G9</f>
        <v>0</v>
      </c>
      <c r="S99" s="215">
        <f>StartUp!G9</f>
        <v>0</v>
      </c>
      <c r="T99" s="215">
        <f>StartUp!G9</f>
        <v>0</v>
      </c>
      <c r="U99" s="215">
        <f>StartUp!G9</f>
        <v>0</v>
      </c>
      <c r="V99" s="215">
        <f>StartUp!G9</f>
        <v>0</v>
      </c>
      <c r="W99" s="215">
        <f>StartUp!G9</f>
        <v>0</v>
      </c>
      <c r="X99" s="215">
        <f>StartUp!G9</f>
        <v>0</v>
      </c>
      <c r="Y99" s="215">
        <f>StartUp!G9</f>
        <v>0</v>
      </c>
      <c r="Z99" s="215">
        <f>StartUp!G9</f>
        <v>0</v>
      </c>
      <c r="AA99" s="215">
        <f>StartUp!G9</f>
        <v>0</v>
      </c>
      <c r="AB99" s="215">
        <f>StartUp!G9</f>
        <v>0</v>
      </c>
      <c r="AC99" s="215">
        <f>StartUp!G9</f>
        <v>0</v>
      </c>
      <c r="AD99" s="215">
        <f>StartUp!G9</f>
        <v>0</v>
      </c>
      <c r="AE99" s="215">
        <f>StartUp!G9</f>
        <v>0</v>
      </c>
      <c r="AF99" s="215">
        <f>StartUp!G9</f>
        <v>0</v>
      </c>
      <c r="AG99" s="215">
        <f>StartUp!G9</f>
        <v>0</v>
      </c>
      <c r="AH99" s="215">
        <f>StartUp!G9</f>
        <v>0</v>
      </c>
      <c r="AI99" s="215">
        <f>StartUp!G9</f>
        <v>0</v>
      </c>
      <c r="AK99" s="267"/>
    </row>
    <row r="100" spans="1:39" s="211" customFormat="1" hidden="1">
      <c r="A100" s="267"/>
      <c r="B100" s="267"/>
      <c r="C100" s="267" t="s">
        <v>12</v>
      </c>
      <c r="AK100" s="267"/>
    </row>
    <row r="101" spans="1:39" s="211" customFormat="1">
      <c r="A101" s="267"/>
      <c r="B101" s="267" t="s">
        <v>669</v>
      </c>
      <c r="C101" s="268"/>
      <c r="D101" s="213"/>
      <c r="E101" s="214"/>
      <c r="F101" s="150"/>
      <c r="G101" s="228"/>
      <c r="H101" s="154">
        <f t="array" ref="H101">ROUND(F101+G101,2)</f>
        <v>0</v>
      </c>
      <c r="I101" s="228"/>
      <c r="J101" s="154">
        <f t="array" ref="J101">ROUND(H101+I101,2)</f>
        <v>0</v>
      </c>
      <c r="K101" s="228"/>
      <c r="L101" s="228"/>
      <c r="M101" s="228"/>
      <c r="N101" s="228"/>
      <c r="O101" s="228"/>
      <c r="P101" s="228"/>
      <c r="Q101" s="228"/>
      <c r="R101" s="228"/>
      <c r="S101" s="228"/>
      <c r="T101" s="228"/>
      <c r="U101" s="154">
        <f t="array" ref="U101">ROUND(IF(O101+P101-Q101-R101-S101+T101&lt;0,0,O101+P101-Q101-R101-S101+T101),2)</f>
        <v>0</v>
      </c>
      <c r="V101" s="228"/>
      <c r="W101" s="228"/>
      <c r="X101" s="228"/>
      <c r="Y101" s="228"/>
      <c r="Z101" s="228"/>
      <c r="AA101" s="228"/>
      <c r="AB101" s="228"/>
      <c r="AC101" s="228"/>
      <c r="AD101" s="228"/>
      <c r="AE101" s="228"/>
      <c r="AF101" s="228"/>
      <c r="AG101" s="228"/>
      <c r="AH101" s="228"/>
      <c r="AI101" s="228"/>
      <c r="AK101" s="267"/>
    </row>
    <row r="102" spans="1:39" s="211" customFormat="1" hidden="1">
      <c r="A102" s="267"/>
      <c r="B102" s="267"/>
      <c r="C102" s="267" t="s">
        <v>12</v>
      </c>
      <c r="AK102" s="267"/>
    </row>
    <row r="103" spans="1:39" s="169" customFormat="1" hidden="1">
      <c r="A103" s="299"/>
      <c r="B103" s="299"/>
      <c r="C103" s="299" t="s">
        <v>30</v>
      </c>
      <c r="D103" s="299"/>
      <c r="E103" s="299"/>
      <c r="F103" s="264"/>
      <c r="G103" s="299"/>
      <c r="H103" s="299"/>
      <c r="I103" s="299"/>
      <c r="J103" s="299"/>
      <c r="K103" s="299"/>
      <c r="L103" s="299"/>
      <c r="M103" s="299"/>
      <c r="N103" s="299"/>
      <c r="O103" s="299"/>
      <c r="P103" s="299"/>
      <c r="Q103" s="299"/>
      <c r="R103" s="299"/>
      <c r="S103" s="299"/>
      <c r="T103" s="299"/>
      <c r="U103" s="299"/>
      <c r="V103" s="299"/>
      <c r="W103" s="299"/>
      <c r="X103" s="299"/>
      <c r="Y103" s="299"/>
      <c r="Z103" s="265"/>
      <c r="AA103" s="299"/>
      <c r="AB103" s="299"/>
      <c r="AC103" s="299"/>
      <c r="AD103" s="299"/>
      <c r="AE103" s="299"/>
      <c r="AF103" s="299"/>
      <c r="AG103" s="299"/>
      <c r="AH103" s="299"/>
      <c r="AI103" s="299"/>
      <c r="AJ103" s="299"/>
      <c r="AK103" s="299" t="s">
        <v>31</v>
      </c>
      <c r="AL103" s="149"/>
      <c r="AM103" s="149"/>
    </row>
    <row r="104" spans="1:39" s="169" customFormat="1" hidden="1">
      <c r="A104" s="149"/>
      <c r="B104" s="149"/>
      <c r="C104" s="149"/>
      <c r="D104" s="85"/>
      <c r="E104" s="149"/>
      <c r="F104" s="149"/>
      <c r="G104" s="149"/>
      <c r="H104" s="149"/>
      <c r="I104" s="149"/>
      <c r="J104" s="149"/>
      <c r="K104" s="149"/>
      <c r="L104" s="149"/>
      <c r="M104" s="149"/>
      <c r="N104" s="149"/>
      <c r="O104" s="149"/>
      <c r="P104" s="149"/>
      <c r="Q104" s="149"/>
      <c r="R104" s="149"/>
      <c r="S104" s="149"/>
      <c r="T104" s="149"/>
      <c r="U104" s="196"/>
      <c r="V104" s="240"/>
      <c r="W104" s="240"/>
      <c r="X104" s="240"/>
      <c r="Y104" s="149"/>
      <c r="Z104" s="149"/>
      <c r="AA104" s="149"/>
      <c r="AB104" s="149"/>
      <c r="AC104" s="149"/>
      <c r="AD104" s="149"/>
      <c r="AE104" s="149"/>
      <c r="AF104" s="149"/>
      <c r="AG104" s="149"/>
      <c r="AH104" s="149"/>
      <c r="AI104" s="149"/>
      <c r="AJ104" s="149"/>
      <c r="AK104" s="149"/>
    </row>
    <row r="105" spans="1:39" s="169" customFormat="1" hidden="1">
      <c r="D105" s="172"/>
      <c r="E105" s="175"/>
      <c r="F105" s="175"/>
      <c r="U105" s="174"/>
    </row>
    <row r="106" spans="1:39" s="169" customFormat="1" hidden="1">
      <c r="A106" s="299"/>
      <c r="B106" s="299"/>
      <c r="C106" s="299" t="s">
        <v>2187</v>
      </c>
      <c r="D106" s="264"/>
      <c r="E106" s="299"/>
      <c r="F106" s="299"/>
      <c r="G106" s="299"/>
      <c r="H106" s="299"/>
      <c r="I106" s="299"/>
      <c r="J106" s="299"/>
      <c r="K106" s="299"/>
      <c r="L106" s="299"/>
      <c r="M106" s="299"/>
      <c r="N106" s="299"/>
      <c r="O106" s="299"/>
      <c r="P106" s="299"/>
      <c r="Q106" s="299"/>
      <c r="R106" s="299"/>
      <c r="S106" s="299"/>
      <c r="T106" s="299"/>
      <c r="U106" s="265"/>
      <c r="V106" s="299"/>
      <c r="W106" s="299"/>
      <c r="X106" s="299"/>
      <c r="Y106" s="299"/>
      <c r="Z106" s="299"/>
      <c r="AA106" s="299"/>
      <c r="AB106" s="299"/>
      <c r="AC106" s="299"/>
      <c r="AD106" s="299"/>
      <c r="AE106" s="299"/>
      <c r="AF106" s="299"/>
      <c r="AG106" s="299"/>
      <c r="AH106" s="299"/>
      <c r="AI106" s="299"/>
      <c r="AJ106" s="299"/>
      <c r="AK106" s="299"/>
    </row>
    <row r="107" spans="1:39" s="169" customFormat="1" hidden="1">
      <c r="A107" s="299"/>
      <c r="B107" s="299"/>
      <c r="C107" s="299"/>
      <c r="D107" s="264"/>
      <c r="E107" s="299"/>
      <c r="F107" s="299" t="s">
        <v>2021</v>
      </c>
      <c r="G107" s="299" t="s">
        <v>2022</v>
      </c>
      <c r="H107" s="299" t="s">
        <v>401</v>
      </c>
      <c r="I107" s="299" t="s">
        <v>404</v>
      </c>
      <c r="J107" s="299" t="s">
        <v>405</v>
      </c>
      <c r="K107" s="299" t="s">
        <v>599</v>
      </c>
      <c r="L107" s="299" t="s">
        <v>2250</v>
      </c>
      <c r="M107" s="299" t="s">
        <v>2023</v>
      </c>
      <c r="N107" s="299" t="s">
        <v>600</v>
      </c>
      <c r="O107" s="299" t="s">
        <v>601</v>
      </c>
      <c r="P107" s="299" t="s">
        <v>602</v>
      </c>
      <c r="Q107" s="299" t="s">
        <v>603</v>
      </c>
      <c r="R107" s="299" t="s">
        <v>604</v>
      </c>
      <c r="S107" s="299" t="s">
        <v>605</v>
      </c>
      <c r="T107" s="299" t="s">
        <v>606</v>
      </c>
      <c r="U107" s="265" t="s">
        <v>607</v>
      </c>
      <c r="V107" s="299" t="s">
        <v>2254</v>
      </c>
      <c r="W107" s="299" t="s">
        <v>2255</v>
      </c>
      <c r="X107" s="299" t="s">
        <v>2256</v>
      </c>
      <c r="Y107" s="299" t="s">
        <v>608</v>
      </c>
      <c r="Z107" s="299" t="s">
        <v>609</v>
      </c>
      <c r="AA107" s="299" t="s">
        <v>610</v>
      </c>
      <c r="AB107" s="299" t="s">
        <v>402</v>
      </c>
      <c r="AC107" s="299" t="s">
        <v>611</v>
      </c>
      <c r="AD107" s="299" t="s">
        <v>612</v>
      </c>
      <c r="AE107" s="299" t="s">
        <v>613</v>
      </c>
      <c r="AF107" s="299" t="s">
        <v>2015</v>
      </c>
      <c r="AG107" s="299" t="s">
        <v>2016</v>
      </c>
      <c r="AH107" s="299" t="s">
        <v>2017</v>
      </c>
      <c r="AI107" s="299" t="s">
        <v>2018</v>
      </c>
      <c r="AJ107" s="299"/>
      <c r="AK107" s="299"/>
    </row>
    <row r="108" spans="1:39" s="169" customFormat="1" hidden="1">
      <c r="A108" s="299"/>
      <c r="B108" s="299"/>
      <c r="C108" s="299"/>
      <c r="D108" s="264"/>
      <c r="E108" s="299"/>
      <c r="F108" s="299"/>
      <c r="G108" s="299"/>
      <c r="H108" s="299"/>
      <c r="I108" s="299"/>
      <c r="J108" s="299"/>
      <c r="K108" s="299"/>
      <c r="L108" s="299"/>
      <c r="M108" s="299"/>
      <c r="N108" s="299"/>
      <c r="O108" s="299"/>
      <c r="P108" s="299"/>
      <c r="Q108" s="299"/>
      <c r="R108" s="299"/>
      <c r="S108" s="299"/>
      <c r="T108" s="299"/>
      <c r="U108" s="265"/>
      <c r="V108" s="299"/>
      <c r="W108" s="299"/>
      <c r="X108" s="299"/>
      <c r="Y108" s="299"/>
      <c r="Z108" s="299"/>
      <c r="AA108" s="299"/>
      <c r="AB108" s="299"/>
      <c r="AC108" s="299"/>
      <c r="AD108" s="299"/>
      <c r="AE108" s="299"/>
      <c r="AF108" s="299"/>
      <c r="AG108" s="299"/>
      <c r="AH108" s="299"/>
      <c r="AI108" s="299"/>
      <c r="AJ108" s="299"/>
      <c r="AK108" s="299"/>
    </row>
    <row r="109" spans="1:39" s="169" customFormat="1" hidden="1">
      <c r="A109" s="299"/>
      <c r="B109" s="299"/>
      <c r="C109" s="299" t="s">
        <v>10</v>
      </c>
      <c r="D109" s="264" t="s">
        <v>11</v>
      </c>
      <c r="E109" s="299" t="s">
        <v>11</v>
      </c>
      <c r="F109" s="299"/>
      <c r="G109" s="299"/>
      <c r="H109" s="299"/>
      <c r="I109" s="299"/>
      <c r="J109" s="299"/>
      <c r="K109" s="299"/>
      <c r="L109" s="299"/>
      <c r="M109" s="299"/>
      <c r="N109" s="299"/>
      <c r="O109" s="299"/>
      <c r="P109" s="299"/>
      <c r="Q109" s="299"/>
      <c r="R109" s="299"/>
      <c r="S109" s="299"/>
      <c r="T109" s="299"/>
      <c r="U109" s="265"/>
      <c r="V109" s="299"/>
      <c r="W109" s="299"/>
      <c r="X109" s="299"/>
      <c r="Y109" s="299"/>
      <c r="Z109" s="299"/>
      <c r="AA109" s="299"/>
      <c r="AB109" s="299"/>
      <c r="AC109" s="299"/>
      <c r="AD109" s="299"/>
      <c r="AE109" s="299"/>
      <c r="AF109" s="299"/>
      <c r="AG109" s="299"/>
      <c r="AH109" s="299"/>
      <c r="AI109" s="299"/>
      <c r="AJ109" s="299" t="s">
        <v>12</v>
      </c>
      <c r="AK109" s="299" t="s">
        <v>13</v>
      </c>
    </row>
    <row r="110" spans="1:39" s="148" customFormat="1" ht="17.100000000000001" hidden="1" customHeight="1">
      <c r="A110" s="299"/>
      <c r="B110" s="299"/>
      <c r="C110" s="299" t="s">
        <v>156</v>
      </c>
      <c r="D110" s="85"/>
      <c r="E110" s="54" t="s">
        <v>157</v>
      </c>
      <c r="F110" s="49" t="str">
        <f>StartUp!G8</f>
        <v>01-Jan-2020</v>
      </c>
      <c r="G110" s="49" t="str">
        <f>StartUp!G8</f>
        <v>01-Jan-2020</v>
      </c>
      <c r="H110" s="49" t="str">
        <f>StartUp!G8</f>
        <v>01-Jan-2020</v>
      </c>
      <c r="I110" s="49" t="str">
        <f>StartUp!G8</f>
        <v>01-Jan-2020</v>
      </c>
      <c r="J110" s="49" t="str">
        <f>StartUp!G8</f>
        <v>01-Jan-2020</v>
      </c>
      <c r="K110" s="49" t="str">
        <f>StartUp!G8</f>
        <v>01-Jan-2020</v>
      </c>
      <c r="L110" s="251" t="str">
        <f>StartUp!G8</f>
        <v>01-Jan-2020</v>
      </c>
      <c r="M110" s="49" t="str">
        <f>StartUp!G8</f>
        <v>01-Jan-2020</v>
      </c>
      <c r="N110" s="49" t="str">
        <f>StartUp!G10</f>
        <v>01-Apr-2019</v>
      </c>
      <c r="O110" s="49" t="str">
        <f>StartUp!G10</f>
        <v>01-Apr-2019</v>
      </c>
      <c r="P110" s="49" t="str">
        <f>StartUp!G10</f>
        <v>01-Apr-2019</v>
      </c>
      <c r="Q110" s="49" t="str">
        <f>StartUp!G10</f>
        <v>01-Apr-2019</v>
      </c>
      <c r="R110" s="49" t="str">
        <f>StartUp!G10</f>
        <v>01-Apr-2019</v>
      </c>
      <c r="S110" s="49" t="str">
        <f>StartUp!G10</f>
        <v>01-Apr-2019</v>
      </c>
      <c r="T110" s="49" t="str">
        <f>StartUp!G10</f>
        <v>01-Apr-2019</v>
      </c>
      <c r="U110" s="49" t="str">
        <f>StartUp!G10</f>
        <v>01-Apr-2019</v>
      </c>
      <c r="V110" s="251" t="str">
        <f>StartUp!G8</f>
        <v>01-Jan-2020</v>
      </c>
      <c r="W110" s="251" t="str">
        <f>StartUp!G8</f>
        <v>01-Jan-2020</v>
      </c>
      <c r="X110" s="251" t="str">
        <f>StartUp!G8</f>
        <v>01-Jan-2020</v>
      </c>
      <c r="Y110" s="49" t="str">
        <f>StartUp!G8</f>
        <v>01-Jan-2020</v>
      </c>
      <c r="Z110" s="49" t="str">
        <f>StartUp!G8</f>
        <v>01-Jan-2020</v>
      </c>
      <c r="AA110" s="49" t="str">
        <f>StartUp!G8</f>
        <v>01-Jan-2020</v>
      </c>
      <c r="AB110" s="49" t="str">
        <f>StartUp!G10</f>
        <v>01-Apr-2019</v>
      </c>
      <c r="AC110" s="49" t="str">
        <f>StartUp!G10</f>
        <v>01-Apr-2019</v>
      </c>
      <c r="AD110" s="251" t="str">
        <f>StartUp!G10</f>
        <v>01-Apr-2019</v>
      </c>
      <c r="AE110" s="251" t="str">
        <f>StartUp!G10</f>
        <v>01-Apr-2019</v>
      </c>
      <c r="AF110" s="49" t="str">
        <f>StartUp!G10</f>
        <v>01-Apr-2019</v>
      </c>
      <c r="AG110" s="49" t="str">
        <f>StartUp!G10</f>
        <v>01-Apr-2019</v>
      </c>
      <c r="AH110" s="49" t="str">
        <f>StartUp!G10</f>
        <v>01-Apr-2019</v>
      </c>
      <c r="AI110" s="49" t="str">
        <f>StartUp!G10</f>
        <v>01-Apr-2019</v>
      </c>
      <c r="AJ110" s="149"/>
      <c r="AK110" s="299"/>
    </row>
    <row r="111" spans="1:39" s="148" customFormat="1" ht="21.6" hidden="1" customHeight="1">
      <c r="A111" s="299"/>
      <c r="B111" s="299"/>
      <c r="C111" s="299" t="s">
        <v>158</v>
      </c>
      <c r="D111" s="85"/>
      <c r="E111" s="54" t="s">
        <v>159</v>
      </c>
      <c r="F111" s="49">
        <f>StartUp!G9</f>
        <v>0</v>
      </c>
      <c r="G111" s="49">
        <f>StartUp!G9</f>
        <v>0</v>
      </c>
      <c r="H111" s="49">
        <f>StartUp!G9</f>
        <v>0</v>
      </c>
      <c r="I111" s="49">
        <f>StartUp!G9</f>
        <v>0</v>
      </c>
      <c r="J111" s="49">
        <f>StartUp!G9</f>
        <v>0</v>
      </c>
      <c r="K111" s="49">
        <f>StartUp!G9</f>
        <v>0</v>
      </c>
      <c r="L111" s="251">
        <f>StartUp!G9</f>
        <v>0</v>
      </c>
      <c r="M111" s="49">
        <f>StartUp!G9</f>
        <v>0</v>
      </c>
      <c r="N111" s="49">
        <f>StartUp!G9</f>
        <v>0</v>
      </c>
      <c r="O111" s="49">
        <f>StartUp!G9</f>
        <v>0</v>
      </c>
      <c r="P111" s="49">
        <f>StartUp!G9</f>
        <v>0</v>
      </c>
      <c r="Q111" s="49">
        <f>StartUp!G9</f>
        <v>0</v>
      </c>
      <c r="R111" s="49">
        <f>StartUp!G9</f>
        <v>0</v>
      </c>
      <c r="S111" s="49">
        <f>StartUp!G9</f>
        <v>0</v>
      </c>
      <c r="T111" s="49">
        <f>StartUp!G9</f>
        <v>0</v>
      </c>
      <c r="U111" s="49">
        <f>StartUp!G9</f>
        <v>0</v>
      </c>
      <c r="V111" s="251">
        <f>StartUp!G9</f>
        <v>0</v>
      </c>
      <c r="W111" s="251">
        <f>StartUp!G9</f>
        <v>0</v>
      </c>
      <c r="X111" s="251">
        <f>StartUp!G9</f>
        <v>0</v>
      </c>
      <c r="Y111" s="49">
        <f>StartUp!G9</f>
        <v>0</v>
      </c>
      <c r="Z111" s="49">
        <f>StartUp!G9</f>
        <v>0</v>
      </c>
      <c r="AA111" s="49">
        <f>StartUp!G9</f>
        <v>0</v>
      </c>
      <c r="AB111" s="49">
        <f>StartUp!G9</f>
        <v>0</v>
      </c>
      <c r="AC111" s="49">
        <f>StartUp!G9</f>
        <v>0</v>
      </c>
      <c r="AD111" s="49">
        <f>StartUp!G9</f>
        <v>0</v>
      </c>
      <c r="AE111" s="49">
        <f>StartUp!G9</f>
        <v>0</v>
      </c>
      <c r="AF111" s="49">
        <f>StartUp!G9</f>
        <v>0</v>
      </c>
      <c r="AG111" s="49">
        <f>StartUp!G9</f>
        <v>0</v>
      </c>
      <c r="AH111" s="49">
        <f>StartUp!G9</f>
        <v>0</v>
      </c>
      <c r="AI111" s="49">
        <f>StartUp!G9</f>
        <v>0</v>
      </c>
      <c r="AJ111" s="149"/>
      <c r="AK111" s="299"/>
    </row>
    <row r="112" spans="1:39" s="148" customFormat="1" ht="14.45" hidden="1" customHeight="1">
      <c r="A112" s="299"/>
      <c r="B112" s="299"/>
      <c r="C112" s="299" t="s">
        <v>12</v>
      </c>
      <c r="D112" s="5"/>
      <c r="U112" s="92"/>
      <c r="V112" s="237"/>
      <c r="W112" s="237"/>
      <c r="X112" s="237"/>
      <c r="AK112" s="299"/>
    </row>
    <row r="113" spans="1:37" s="148" customFormat="1">
      <c r="A113" s="299"/>
      <c r="B113" s="299" t="s">
        <v>1988</v>
      </c>
      <c r="C113" s="299"/>
      <c r="D113" s="199"/>
      <c r="E113" s="200" t="s">
        <v>1990</v>
      </c>
      <c r="F113" s="150"/>
      <c r="G113" s="150"/>
      <c r="H113" s="154">
        <f t="array" ref="H113">ROUND(F113+G113,2)</f>
        <v>0</v>
      </c>
      <c r="I113" s="150"/>
      <c r="J113" s="154">
        <f t="array" ref="J113">ROUND(H113+I113,2)</f>
        <v>0</v>
      </c>
      <c r="K113" s="150"/>
      <c r="L113" s="150"/>
      <c r="M113" s="150"/>
      <c r="N113" s="150"/>
      <c r="O113" s="150"/>
      <c r="P113" s="150"/>
      <c r="Q113" s="150"/>
      <c r="R113" s="150"/>
      <c r="S113" s="150"/>
      <c r="T113" s="150"/>
      <c r="U113" s="154">
        <f t="array" ref="U113">ROUND(IF(O113+P113-Q113-R113-S113+T113&lt;0,0,O113+P113-Q113-R113-S113+T113),2)</f>
        <v>0</v>
      </c>
      <c r="V113" s="239"/>
      <c r="W113" s="239"/>
      <c r="X113" s="239"/>
      <c r="Y113" s="150"/>
      <c r="Z113" s="150"/>
      <c r="AA113" s="150"/>
      <c r="AB113" s="150"/>
      <c r="AC113" s="150"/>
      <c r="AD113" s="150"/>
      <c r="AE113" s="150"/>
      <c r="AF113" s="150"/>
      <c r="AG113" s="150"/>
      <c r="AH113" s="150"/>
      <c r="AI113" s="150"/>
      <c r="AK113" s="299"/>
    </row>
    <row r="114" spans="1:37" s="148" customFormat="1">
      <c r="A114" s="299"/>
      <c r="B114" s="299" t="s">
        <v>1989</v>
      </c>
      <c r="C114" s="299"/>
      <c r="D114" s="199"/>
      <c r="E114" s="200" t="s">
        <v>1991</v>
      </c>
      <c r="F114" s="150"/>
      <c r="G114" s="150"/>
      <c r="H114" s="154">
        <f t="array" ref="H114">ROUND(F114+G114,2)</f>
        <v>0</v>
      </c>
      <c r="I114" s="150"/>
      <c r="J114" s="154">
        <f t="array" ref="J114">ROUND(H114+I114,2)</f>
        <v>0</v>
      </c>
      <c r="K114" s="150"/>
      <c r="L114" s="150"/>
      <c r="M114" s="150"/>
      <c r="N114" s="150"/>
      <c r="O114" s="150"/>
      <c r="P114" s="150"/>
      <c r="Q114" s="150"/>
      <c r="R114" s="150"/>
      <c r="S114" s="150"/>
      <c r="T114" s="150"/>
      <c r="U114" s="154">
        <f t="array" ref="U114">ROUND(IF(O114+P114-Q114-R114-S114+T114&lt;0,0,O114+P114-Q114-R114-S114+T114),2)</f>
        <v>0</v>
      </c>
      <c r="V114" s="239"/>
      <c r="W114" s="239"/>
      <c r="X114" s="239"/>
      <c r="Y114" s="150"/>
      <c r="Z114" s="150"/>
      <c r="AA114" s="150"/>
      <c r="AB114" s="150"/>
      <c r="AC114" s="150"/>
      <c r="AD114" s="150"/>
      <c r="AE114" s="150"/>
      <c r="AF114" s="150"/>
      <c r="AG114" s="150"/>
      <c r="AH114" s="150"/>
      <c r="AI114" s="150"/>
      <c r="AK114" s="299"/>
    </row>
    <row r="115" spans="1:37" s="148" customFormat="1">
      <c r="A115" s="299"/>
      <c r="B115" s="299" t="s">
        <v>670</v>
      </c>
      <c r="C115" s="299"/>
      <c r="D115" s="199"/>
      <c r="E115" s="200" t="s">
        <v>1992</v>
      </c>
      <c r="F115" s="150"/>
      <c r="G115" s="150"/>
      <c r="H115" s="154">
        <f t="array" ref="H115">ROUND(F115+G115,2)</f>
        <v>0</v>
      </c>
      <c r="I115" s="150"/>
      <c r="J115" s="154">
        <f t="array" ref="J115">ROUND(H115+I115,2)</f>
        <v>0</v>
      </c>
      <c r="K115" s="150"/>
      <c r="L115" s="150"/>
      <c r="M115" s="150"/>
      <c r="N115" s="150"/>
      <c r="O115" s="150"/>
      <c r="P115" s="150"/>
      <c r="Q115" s="150"/>
      <c r="R115" s="150"/>
      <c r="S115" s="150"/>
      <c r="T115" s="150"/>
      <c r="U115" s="154">
        <f t="array" ref="U115">ROUND(IF(O115+P115-Q115-R115-S115+T115&lt;0,0,O115+P115-Q115-R115-S115+T115),2)</f>
        <v>0</v>
      </c>
      <c r="V115" s="239"/>
      <c r="W115" s="239"/>
      <c r="X115" s="239"/>
      <c r="Y115" s="150"/>
      <c r="Z115" s="150"/>
      <c r="AA115" s="150"/>
      <c r="AB115" s="150"/>
      <c r="AC115" s="150"/>
      <c r="AD115" s="150"/>
      <c r="AE115" s="150"/>
      <c r="AF115" s="150"/>
      <c r="AG115" s="150"/>
      <c r="AH115" s="150"/>
      <c r="AI115" s="150"/>
      <c r="AK115" s="299"/>
    </row>
    <row r="116" spans="1:37" s="148" customFormat="1">
      <c r="A116" s="299"/>
      <c r="B116" s="299" t="s">
        <v>671</v>
      </c>
      <c r="C116" s="299"/>
      <c r="D116" s="199"/>
      <c r="E116" s="200" t="s">
        <v>1993</v>
      </c>
      <c r="F116" s="150"/>
      <c r="G116" s="150"/>
      <c r="H116" s="154">
        <f t="array" ref="H116">ROUND(F116+G116,2)</f>
        <v>0</v>
      </c>
      <c r="I116" s="150"/>
      <c r="J116" s="154">
        <f t="array" ref="J116">ROUND(H116+I116,2)</f>
        <v>0</v>
      </c>
      <c r="K116" s="150"/>
      <c r="L116" s="150"/>
      <c r="M116" s="150"/>
      <c r="N116" s="150"/>
      <c r="O116" s="150"/>
      <c r="P116" s="150"/>
      <c r="Q116" s="150"/>
      <c r="R116" s="150"/>
      <c r="S116" s="150"/>
      <c r="T116" s="150"/>
      <c r="U116" s="154">
        <f t="array" ref="U116">ROUND(IF(O116+P116-Q116-R116-S116+T116&lt;0,0,O116+P116-Q116-R116-S116+T116),2)</f>
        <v>0</v>
      </c>
      <c r="V116" s="239"/>
      <c r="W116" s="239"/>
      <c r="X116" s="239"/>
      <c r="Y116" s="150"/>
      <c r="Z116" s="150"/>
      <c r="AA116" s="150"/>
      <c r="AB116" s="150"/>
      <c r="AC116" s="150"/>
      <c r="AD116" s="150"/>
      <c r="AE116" s="150"/>
      <c r="AF116" s="150"/>
      <c r="AG116" s="150"/>
      <c r="AH116" s="150"/>
      <c r="AI116" s="150"/>
      <c r="AK116" s="299"/>
    </row>
    <row r="117" spans="1:37">
      <c r="A117" s="299"/>
      <c r="B117" s="299" t="s">
        <v>672</v>
      </c>
      <c r="C117" s="299"/>
      <c r="D117" s="27"/>
      <c r="E117" s="75" t="s">
        <v>2237</v>
      </c>
      <c r="F117" s="154">
        <f t="array" ref="F117">ROUND(SUM(F118:F125),2)</f>
        <v>0</v>
      </c>
      <c r="G117" s="154">
        <f t="array" ref="G117">ROUND(SUM(G118:G125),2)</f>
        <v>0</v>
      </c>
      <c r="H117" s="190">
        <f t="array" ref="H117">ROUND(F117+G117,2)</f>
        <v>0</v>
      </c>
      <c r="I117" s="154">
        <f t="array" ref="I117">ROUND(SUM(I118:I125),2)</f>
        <v>0</v>
      </c>
      <c r="J117" s="154">
        <f t="array" ref="J117">ROUND(H117+I117,2)</f>
        <v>0</v>
      </c>
      <c r="K117" s="154">
        <f t="array" ref="K117">ROUND(SUM(K118:K125),2)</f>
        <v>0</v>
      </c>
      <c r="L117" s="238">
        <f t="array" ref="L117">ROUND(SUM(L118:L125),2)</f>
        <v>0</v>
      </c>
      <c r="M117" s="154">
        <f t="array" ref="M117">ROUND(SUM(M118:M125),2)</f>
        <v>0</v>
      </c>
      <c r="N117" s="29">
        <f t="array" ref="N117">ROUND(SUM(N118:N125),2)</f>
        <v>0</v>
      </c>
      <c r="O117" s="29">
        <f t="array" ref="O117">ROUND(SUM(O118:O125),2)</f>
        <v>0</v>
      </c>
      <c r="P117" s="29">
        <f t="array" ref="P117">ROUND(SUM(P118:P125),2)</f>
        <v>0</v>
      </c>
      <c r="Q117" s="29">
        <f t="array" ref="Q117">ROUND(SUM(Q118:Q125),2)</f>
        <v>0</v>
      </c>
      <c r="R117" s="29">
        <f t="array" ref="R117">ROUND(SUM(R118:R125),2)</f>
        <v>0</v>
      </c>
      <c r="S117" s="29">
        <f t="array" ref="S117">ROUND(SUM(S118:S125),2)</f>
        <v>0</v>
      </c>
      <c r="T117" s="29">
        <f t="array" ref="T117">ROUND(SUM(T118:T125),2)</f>
        <v>0</v>
      </c>
      <c r="U117" s="29">
        <f t="array" ref="U117">ROUND(IF(O117+P117-Q117-R117-S117+T117&lt;0,0,O117+P117-Q117-R117-S117+T117),2)</f>
        <v>0</v>
      </c>
      <c r="V117" s="238">
        <f t="array" ref="V117">ROUND(SUM(V118:V125),2)</f>
        <v>0</v>
      </c>
      <c r="W117" s="238">
        <f t="array" ref="W117">ROUND(SUM(W118:W125),2)</f>
        <v>0</v>
      </c>
      <c r="X117" s="238">
        <f t="array" ref="X117">ROUND(SUM(X118:X125),2)</f>
        <v>0</v>
      </c>
      <c r="Y117" s="29">
        <f t="array" ref="Y117">ROUND(SUM(Y118:Y125),2)</f>
        <v>0</v>
      </c>
      <c r="Z117" s="29">
        <f t="array" ref="Z117">ROUND(SUM(Z118:Z125),2)</f>
        <v>0</v>
      </c>
      <c r="AA117" s="29">
        <f t="array" ref="AA117">ROUND(SUM(AA118:AA125),2)</f>
        <v>0</v>
      </c>
      <c r="AB117" s="29">
        <f t="array" ref="AB117">ROUND(SUM(AB118:AB125),2)</f>
        <v>0</v>
      </c>
      <c r="AC117" s="29">
        <f t="array" ref="AC117">ROUND(SUM(AC118:AC125),2)</f>
        <v>0</v>
      </c>
      <c r="AD117" s="154">
        <f t="array" ref="AD117">ROUND(SUM(AD118:AD125),2)</f>
        <v>0</v>
      </c>
      <c r="AE117" s="154">
        <f t="array" ref="AE117">ROUND(SUM(AE118:AE125),2)</f>
        <v>0</v>
      </c>
      <c r="AF117" s="154">
        <f t="array" ref="AF117">ROUND(SUM(AF118:AF125),2)</f>
        <v>0</v>
      </c>
      <c r="AG117" s="154">
        <f t="array" ref="AG117">ROUND(SUM(AG118:AG125),2)</f>
        <v>0</v>
      </c>
      <c r="AH117" s="154">
        <f t="array" ref="AH117">ROUND(SUM(AH118:AH125),2)</f>
        <v>0</v>
      </c>
      <c r="AI117" s="154">
        <f t="array" ref="AI117">ROUND(SUM(AI118:AI125),2)</f>
        <v>0</v>
      </c>
      <c r="AK117" s="299"/>
    </row>
    <row r="118" spans="1:37">
      <c r="A118" s="299"/>
      <c r="B118" s="299" t="s">
        <v>673</v>
      </c>
      <c r="C118" s="299"/>
      <c r="D118" s="27"/>
      <c r="E118" s="59" t="s">
        <v>674</v>
      </c>
      <c r="F118" s="150"/>
      <c r="G118" s="150"/>
      <c r="H118" s="190">
        <f t="array" ref="H118">ROUND(F118+G118,2)</f>
        <v>0</v>
      </c>
      <c r="I118" s="150"/>
      <c r="J118" s="154">
        <f t="array" ref="J118">ROUND(H118+I118,2)</f>
        <v>0</v>
      </c>
      <c r="K118" s="150"/>
      <c r="L118" s="150"/>
      <c r="M118" s="150"/>
      <c r="N118" s="150"/>
      <c r="O118" s="150"/>
      <c r="P118" s="150"/>
      <c r="Q118" s="150"/>
      <c r="R118" s="150"/>
      <c r="S118" s="150"/>
      <c r="T118" s="150"/>
      <c r="U118" s="29">
        <f t="array" ref="U118">ROUND(IF(O118+P118-Q118-R118-S118+T118&lt;0,0,O118+P118-Q118-R118-S118+T118),2)</f>
        <v>0</v>
      </c>
      <c r="V118" s="239"/>
      <c r="W118" s="239"/>
      <c r="X118" s="239"/>
      <c r="Y118" s="150"/>
      <c r="Z118" s="150"/>
      <c r="AA118" s="150"/>
      <c r="AB118" s="150"/>
      <c r="AC118" s="150"/>
      <c r="AD118" s="150"/>
      <c r="AE118" s="150"/>
      <c r="AF118" s="150"/>
      <c r="AG118" s="150"/>
      <c r="AH118" s="150"/>
      <c r="AI118" s="150"/>
      <c r="AK118" s="299"/>
    </row>
    <row r="119" spans="1:37">
      <c r="A119" s="299"/>
      <c r="B119" s="299" t="s">
        <v>675</v>
      </c>
      <c r="C119" s="299"/>
      <c r="D119" s="27"/>
      <c r="E119" s="59" t="s">
        <v>676</v>
      </c>
      <c r="F119" s="150"/>
      <c r="G119" s="150"/>
      <c r="H119" s="190">
        <f t="array" ref="H119">ROUND(F119+G119,2)</f>
        <v>0</v>
      </c>
      <c r="I119" s="150"/>
      <c r="J119" s="154">
        <f t="array" ref="J119">ROUND(H119+I119,2)</f>
        <v>0</v>
      </c>
      <c r="K119" s="150"/>
      <c r="L119" s="150"/>
      <c r="M119" s="150"/>
      <c r="N119" s="150"/>
      <c r="O119" s="150"/>
      <c r="P119" s="150"/>
      <c r="Q119" s="150"/>
      <c r="R119" s="150"/>
      <c r="S119" s="150"/>
      <c r="T119" s="150"/>
      <c r="U119" s="29">
        <f t="array" ref="U119">ROUND(IF(O119+P119-Q119-R119-S119+T119&lt;0,0,O119+P119-Q119-R119-S119+T119),2)</f>
        <v>0</v>
      </c>
      <c r="V119" s="239"/>
      <c r="W119" s="239"/>
      <c r="X119" s="239"/>
      <c r="Y119" s="150"/>
      <c r="Z119" s="150"/>
      <c r="AA119" s="150"/>
      <c r="AB119" s="150"/>
      <c r="AC119" s="150"/>
      <c r="AD119" s="150"/>
      <c r="AE119" s="150"/>
      <c r="AF119" s="150"/>
      <c r="AG119" s="150"/>
      <c r="AH119" s="150"/>
      <c r="AI119" s="150"/>
      <c r="AK119" s="299"/>
    </row>
    <row r="120" spans="1:37">
      <c r="A120" s="299"/>
      <c r="B120" s="299" t="s">
        <v>677</v>
      </c>
      <c r="C120" s="299"/>
      <c r="D120" s="27"/>
      <c r="E120" s="59" t="s">
        <v>678</v>
      </c>
      <c r="F120" s="150"/>
      <c r="G120" s="150"/>
      <c r="H120" s="190">
        <f t="array" ref="H120">ROUND(F120+G120,2)</f>
        <v>0</v>
      </c>
      <c r="I120" s="150"/>
      <c r="J120" s="154">
        <f t="array" ref="J120">ROUND(H120+I120,2)</f>
        <v>0</v>
      </c>
      <c r="K120" s="150"/>
      <c r="L120" s="150"/>
      <c r="M120" s="150"/>
      <c r="N120" s="150"/>
      <c r="O120" s="150"/>
      <c r="P120" s="150"/>
      <c r="Q120" s="150"/>
      <c r="R120" s="150"/>
      <c r="S120" s="150"/>
      <c r="T120" s="150"/>
      <c r="U120" s="29">
        <f t="array" ref="U120">ROUND(IF(O120+P120-Q120-R120-S120+T120&lt;0,0,O120+P120-Q120-R120-S120+T120),2)</f>
        <v>0</v>
      </c>
      <c r="V120" s="239"/>
      <c r="W120" s="239"/>
      <c r="X120" s="239"/>
      <c r="Y120" s="150"/>
      <c r="Z120" s="150"/>
      <c r="AA120" s="150"/>
      <c r="AB120" s="150"/>
      <c r="AC120" s="150"/>
      <c r="AD120" s="150"/>
      <c r="AE120" s="150"/>
      <c r="AF120" s="150"/>
      <c r="AG120" s="150"/>
      <c r="AH120" s="150"/>
      <c r="AI120" s="150"/>
      <c r="AK120" s="299"/>
    </row>
    <row r="121" spans="1:37">
      <c r="A121" s="299"/>
      <c r="B121" s="299" t="s">
        <v>679</v>
      </c>
      <c r="C121" s="299"/>
      <c r="D121" s="27"/>
      <c r="E121" s="59" t="s">
        <v>680</v>
      </c>
      <c r="F121" s="150"/>
      <c r="G121" s="150"/>
      <c r="H121" s="190">
        <f t="array" ref="H121">ROUND(F121+G121,2)</f>
        <v>0</v>
      </c>
      <c r="I121" s="150"/>
      <c r="J121" s="154">
        <f t="array" ref="J121">ROUND(H121+I121,2)</f>
        <v>0</v>
      </c>
      <c r="K121" s="150"/>
      <c r="L121" s="150"/>
      <c r="M121" s="150"/>
      <c r="N121" s="150"/>
      <c r="O121" s="150"/>
      <c r="P121" s="150"/>
      <c r="Q121" s="150"/>
      <c r="R121" s="150"/>
      <c r="S121" s="150"/>
      <c r="T121" s="150"/>
      <c r="U121" s="29">
        <f t="array" ref="U121">ROUND(IF(O121+P121-Q121-R121-S121+T121&lt;0,0,O121+P121-Q121-R121-S121+T121),2)</f>
        <v>0</v>
      </c>
      <c r="V121" s="239"/>
      <c r="W121" s="239"/>
      <c r="X121" s="239"/>
      <c r="Y121" s="150"/>
      <c r="Z121" s="150"/>
      <c r="AA121" s="150"/>
      <c r="AB121" s="150"/>
      <c r="AC121" s="150"/>
      <c r="AD121" s="150"/>
      <c r="AE121" s="150"/>
      <c r="AF121" s="150"/>
      <c r="AG121" s="150"/>
      <c r="AH121" s="150"/>
      <c r="AI121" s="150"/>
      <c r="AK121" s="299"/>
    </row>
    <row r="122" spans="1:37">
      <c r="A122" s="299"/>
      <c r="B122" s="299" t="s">
        <v>681</v>
      </c>
      <c r="C122" s="299"/>
      <c r="D122" s="27"/>
      <c r="E122" s="59" t="s">
        <v>682</v>
      </c>
      <c r="F122" s="150"/>
      <c r="G122" s="150"/>
      <c r="H122" s="190">
        <f t="array" ref="H122">ROUND(F122+G122,2)</f>
        <v>0</v>
      </c>
      <c r="I122" s="150"/>
      <c r="J122" s="154">
        <f t="array" ref="J122">ROUND(H122+I122,2)</f>
        <v>0</v>
      </c>
      <c r="K122" s="150"/>
      <c r="L122" s="150"/>
      <c r="M122" s="150"/>
      <c r="N122" s="150"/>
      <c r="O122" s="150"/>
      <c r="P122" s="150"/>
      <c r="Q122" s="150"/>
      <c r="R122" s="150"/>
      <c r="S122" s="150"/>
      <c r="T122" s="150"/>
      <c r="U122" s="29">
        <f t="array" ref="U122">ROUND(IF(O122+P122-Q122-R122-S122+T122&lt;0,0,O122+P122-Q122-R122-S122+T122),2)</f>
        <v>0</v>
      </c>
      <c r="V122" s="239"/>
      <c r="W122" s="239"/>
      <c r="X122" s="239"/>
      <c r="Y122" s="150"/>
      <c r="Z122" s="150"/>
      <c r="AA122" s="150"/>
      <c r="AB122" s="150"/>
      <c r="AC122" s="150"/>
      <c r="AD122" s="150"/>
      <c r="AE122" s="150"/>
      <c r="AF122" s="150"/>
      <c r="AG122" s="150"/>
      <c r="AH122" s="150"/>
      <c r="AI122" s="150"/>
      <c r="AK122" s="299"/>
    </row>
    <row r="123" spans="1:37">
      <c r="A123" s="299"/>
      <c r="B123" s="299" t="s">
        <v>683</v>
      </c>
      <c r="C123" s="299"/>
      <c r="D123" s="27"/>
      <c r="E123" s="59" t="s">
        <v>684</v>
      </c>
      <c r="F123" s="150"/>
      <c r="G123" s="150"/>
      <c r="H123" s="190">
        <f t="array" ref="H123">ROUND(F123+G123,2)</f>
        <v>0</v>
      </c>
      <c r="I123" s="150"/>
      <c r="J123" s="154">
        <f t="array" ref="J123">ROUND(H123+I123,2)</f>
        <v>0</v>
      </c>
      <c r="K123" s="150"/>
      <c r="L123" s="150"/>
      <c r="M123" s="150"/>
      <c r="N123" s="150"/>
      <c r="O123" s="150"/>
      <c r="P123" s="150"/>
      <c r="Q123" s="150"/>
      <c r="R123" s="150"/>
      <c r="S123" s="150"/>
      <c r="T123" s="150"/>
      <c r="U123" s="29">
        <f t="array" ref="U123">ROUND(IF(O123+P123-Q123-R123-S123+T123&lt;0,0,O123+P123-Q123-R123-S123+T123),2)</f>
        <v>0</v>
      </c>
      <c r="V123" s="239"/>
      <c r="W123" s="239"/>
      <c r="X123" s="239"/>
      <c r="Y123" s="150"/>
      <c r="Z123" s="150"/>
      <c r="AA123" s="150"/>
      <c r="AB123" s="150"/>
      <c r="AC123" s="150"/>
      <c r="AD123" s="150"/>
      <c r="AE123" s="150"/>
      <c r="AF123" s="150"/>
      <c r="AG123" s="150"/>
      <c r="AH123" s="150"/>
      <c r="AI123" s="150"/>
      <c r="AK123" s="299"/>
    </row>
    <row r="124" spans="1:37">
      <c r="A124" s="299"/>
      <c r="B124" s="299" t="s">
        <v>685</v>
      </c>
      <c r="C124" s="299"/>
      <c r="D124" s="27"/>
      <c r="E124" s="59" t="s">
        <v>686</v>
      </c>
      <c r="F124" s="150"/>
      <c r="G124" s="150"/>
      <c r="H124" s="190">
        <f t="array" ref="H124">ROUND(F124+G124,2)</f>
        <v>0</v>
      </c>
      <c r="I124" s="150"/>
      <c r="J124" s="154">
        <f t="array" ref="J124">ROUND(H124+I124,2)</f>
        <v>0</v>
      </c>
      <c r="K124" s="150"/>
      <c r="L124" s="150"/>
      <c r="M124" s="150"/>
      <c r="N124" s="150"/>
      <c r="O124" s="150"/>
      <c r="P124" s="150"/>
      <c r="Q124" s="150"/>
      <c r="R124" s="150"/>
      <c r="S124" s="150"/>
      <c r="T124" s="150"/>
      <c r="U124" s="29">
        <f t="array" ref="U124">ROUND(IF(O124+P124-Q124-R124-S124+T124&lt;0,0,O124+P124-Q124-R124-S124+T124),2)</f>
        <v>0</v>
      </c>
      <c r="V124" s="239"/>
      <c r="W124" s="239"/>
      <c r="X124" s="239"/>
      <c r="Y124" s="150"/>
      <c r="Z124" s="150"/>
      <c r="AA124" s="150"/>
      <c r="AB124" s="150"/>
      <c r="AC124" s="150"/>
      <c r="AD124" s="150"/>
      <c r="AE124" s="150"/>
      <c r="AF124" s="150"/>
      <c r="AG124" s="150"/>
      <c r="AH124" s="150"/>
      <c r="AI124" s="150"/>
      <c r="AK124" s="299"/>
    </row>
    <row r="125" spans="1:37">
      <c r="A125" s="299"/>
      <c r="B125" s="299" t="s">
        <v>687</v>
      </c>
      <c r="C125" s="299"/>
      <c r="D125" s="27"/>
      <c r="E125" s="59" t="s">
        <v>688</v>
      </c>
      <c r="F125" s="190">
        <f>F126+F127+F128</f>
        <v>0</v>
      </c>
      <c r="G125" s="190">
        <f>G126+G127+G128</f>
        <v>0</v>
      </c>
      <c r="H125" s="190">
        <f t="array" ref="H125">ROUND(F125+G125,2)</f>
        <v>0</v>
      </c>
      <c r="I125" s="190">
        <f>I126+I127+I128</f>
        <v>0</v>
      </c>
      <c r="J125" s="154">
        <f t="array" ref="J125">ROUND(H125+I125,2)</f>
        <v>0</v>
      </c>
      <c r="K125" s="190">
        <f t="shared" ref="K125:T125" si="6">K126+K127+K128</f>
        <v>0</v>
      </c>
      <c r="L125" s="190">
        <f t="shared" si="6"/>
        <v>0</v>
      </c>
      <c r="M125" s="190">
        <f t="shared" si="6"/>
        <v>0</v>
      </c>
      <c r="N125" s="190">
        <f t="shared" si="6"/>
        <v>0</v>
      </c>
      <c r="O125" s="190">
        <f t="shared" si="6"/>
        <v>0</v>
      </c>
      <c r="P125" s="190">
        <f t="shared" si="6"/>
        <v>0</v>
      </c>
      <c r="Q125" s="190">
        <f t="shared" si="6"/>
        <v>0</v>
      </c>
      <c r="R125" s="190">
        <f t="shared" si="6"/>
        <v>0</v>
      </c>
      <c r="S125" s="190">
        <f t="shared" si="6"/>
        <v>0</v>
      </c>
      <c r="T125" s="190">
        <f t="shared" si="6"/>
        <v>0</v>
      </c>
      <c r="U125" s="29">
        <f t="array" ref="U125">ROUND(IF(O125+P125-Q125-R125-S125+T125&lt;0,0,O125+P125-Q125-R125-S125+T125),2)</f>
        <v>0</v>
      </c>
      <c r="V125" s="190">
        <f t="shared" ref="V125:AI125" si="7">V126+V127+V128</f>
        <v>0</v>
      </c>
      <c r="W125" s="190">
        <f t="shared" si="7"/>
        <v>0</v>
      </c>
      <c r="X125" s="190">
        <f t="shared" si="7"/>
        <v>0</v>
      </c>
      <c r="Y125" s="190">
        <f t="shared" si="7"/>
        <v>0</v>
      </c>
      <c r="Z125" s="190">
        <f t="shared" si="7"/>
        <v>0</v>
      </c>
      <c r="AA125" s="190">
        <f t="shared" si="7"/>
        <v>0</v>
      </c>
      <c r="AB125" s="190">
        <f t="shared" si="7"/>
        <v>0</v>
      </c>
      <c r="AC125" s="190">
        <f t="shared" si="7"/>
        <v>0</v>
      </c>
      <c r="AD125" s="190">
        <f t="shared" si="7"/>
        <v>0</v>
      </c>
      <c r="AE125" s="190">
        <f t="shared" si="7"/>
        <v>0</v>
      </c>
      <c r="AF125" s="190">
        <f t="shared" si="7"/>
        <v>0</v>
      </c>
      <c r="AG125" s="190">
        <f t="shared" si="7"/>
        <v>0</v>
      </c>
      <c r="AH125" s="190">
        <f t="shared" si="7"/>
        <v>0</v>
      </c>
      <c r="AI125" s="190">
        <f t="shared" si="7"/>
        <v>0</v>
      </c>
      <c r="AK125" s="299"/>
    </row>
    <row r="126" spans="1:37" s="148" customFormat="1">
      <c r="A126" s="299"/>
      <c r="B126" s="299" t="s">
        <v>2243</v>
      </c>
      <c r="C126" s="299"/>
      <c r="D126" s="229"/>
      <c r="E126" s="165" t="s">
        <v>2238</v>
      </c>
      <c r="F126" s="150"/>
      <c r="G126" s="150"/>
      <c r="H126" s="190">
        <f t="array" ref="H126">ROUND(F126+G126,2)</f>
        <v>0</v>
      </c>
      <c r="I126" s="150"/>
      <c r="J126" s="238">
        <f t="array" ref="J126">ROUND(H126+I126,2)</f>
        <v>0</v>
      </c>
      <c r="K126" s="150"/>
      <c r="L126" s="150"/>
      <c r="M126" s="150"/>
      <c r="N126" s="150"/>
      <c r="O126" s="150"/>
      <c r="P126" s="150"/>
      <c r="Q126" s="150"/>
      <c r="R126" s="150"/>
      <c r="S126" s="150"/>
      <c r="T126" s="150"/>
      <c r="U126" s="238">
        <f t="array" ref="U126">ROUND(IF(O126+P126-Q126-R126-S126+T126&lt;0,0,O126+P126-Q126-R126-S126+T126),2)</f>
        <v>0</v>
      </c>
      <c r="V126" s="239"/>
      <c r="W126" s="239"/>
      <c r="X126" s="239"/>
      <c r="Y126" s="150"/>
      <c r="Z126" s="150"/>
      <c r="AA126" s="150"/>
      <c r="AB126" s="150"/>
      <c r="AC126" s="150"/>
      <c r="AD126" s="150"/>
      <c r="AE126" s="150"/>
      <c r="AF126" s="150"/>
      <c r="AG126" s="150"/>
      <c r="AH126" s="150"/>
      <c r="AI126" s="150"/>
      <c r="AK126" s="299"/>
    </row>
    <row r="127" spans="1:37" s="148" customFormat="1">
      <c r="A127" s="299"/>
      <c r="B127" s="299" t="s">
        <v>2244</v>
      </c>
      <c r="C127" s="299"/>
      <c r="D127" s="229"/>
      <c r="E127" s="165" t="s">
        <v>2239</v>
      </c>
      <c r="F127" s="150"/>
      <c r="G127" s="150"/>
      <c r="H127" s="190">
        <f t="array" ref="H127">ROUND(F127+G127,2)</f>
        <v>0</v>
      </c>
      <c r="I127" s="150"/>
      <c r="J127" s="238">
        <f t="array" ref="J127">ROUND(H127+I127,2)</f>
        <v>0</v>
      </c>
      <c r="K127" s="150"/>
      <c r="L127" s="150"/>
      <c r="M127" s="150"/>
      <c r="N127" s="150"/>
      <c r="O127" s="150"/>
      <c r="P127" s="150"/>
      <c r="Q127" s="150"/>
      <c r="R127" s="150"/>
      <c r="S127" s="150"/>
      <c r="T127" s="150"/>
      <c r="U127" s="238">
        <f t="array" ref="U127">ROUND(IF(O127+P127-Q127-R127-S127+T127&lt;0,0,O127+P127-Q127-R127-S127+T127),2)</f>
        <v>0</v>
      </c>
      <c r="V127" s="239"/>
      <c r="W127" s="239"/>
      <c r="X127" s="239"/>
      <c r="Y127" s="150"/>
      <c r="Z127" s="150"/>
      <c r="AA127" s="150"/>
      <c r="AB127" s="150"/>
      <c r="AC127" s="150"/>
      <c r="AD127" s="150"/>
      <c r="AE127" s="150"/>
      <c r="AF127" s="150"/>
      <c r="AG127" s="150"/>
      <c r="AH127" s="150"/>
      <c r="AI127" s="150"/>
      <c r="AK127" s="299"/>
    </row>
    <row r="128" spans="1:37" s="148" customFormat="1">
      <c r="A128" s="299"/>
      <c r="B128" s="299" t="s">
        <v>2245</v>
      </c>
      <c r="C128" s="299"/>
      <c r="D128" s="229"/>
      <c r="E128" s="165" t="s">
        <v>2240</v>
      </c>
      <c r="F128" s="150"/>
      <c r="G128" s="150"/>
      <c r="H128" s="190">
        <f t="array" ref="H128">ROUND(F128+G128,2)</f>
        <v>0</v>
      </c>
      <c r="I128" s="150"/>
      <c r="J128" s="238">
        <f t="array" ref="J128">ROUND(H128+I128,2)</f>
        <v>0</v>
      </c>
      <c r="K128" s="150"/>
      <c r="L128" s="150"/>
      <c r="M128" s="150"/>
      <c r="N128" s="150"/>
      <c r="O128" s="150"/>
      <c r="P128" s="150"/>
      <c r="Q128" s="150"/>
      <c r="R128" s="150"/>
      <c r="S128" s="150"/>
      <c r="T128" s="150"/>
      <c r="U128" s="238">
        <f t="array" ref="U128">ROUND(IF(O128+P128-Q128-R128-S128+T128&lt;0,0,O128+P128-Q128-R128-S128+T128),2)</f>
        <v>0</v>
      </c>
      <c r="V128" s="239"/>
      <c r="W128" s="239"/>
      <c r="X128" s="239"/>
      <c r="Y128" s="150"/>
      <c r="Z128" s="150"/>
      <c r="AA128" s="150"/>
      <c r="AB128" s="150"/>
      <c r="AC128" s="150"/>
      <c r="AD128" s="150"/>
      <c r="AE128" s="150"/>
      <c r="AF128" s="150"/>
      <c r="AG128" s="150"/>
      <c r="AH128" s="150"/>
      <c r="AI128" s="150"/>
      <c r="AK128" s="299"/>
    </row>
    <row r="129" spans="1:37" s="148" customFormat="1">
      <c r="A129" s="299"/>
      <c r="B129" s="299" t="s">
        <v>2246</v>
      </c>
      <c r="C129" s="299"/>
      <c r="D129" s="229"/>
      <c r="E129" s="230" t="s">
        <v>2241</v>
      </c>
      <c r="F129" s="150"/>
      <c r="G129" s="150"/>
      <c r="H129" s="190">
        <f t="array" ref="H129">ROUND(F129+G129,2)</f>
        <v>0</v>
      </c>
      <c r="I129" s="150"/>
      <c r="J129" s="238">
        <f t="array" ref="J129">ROUND(H129+I129,2)</f>
        <v>0</v>
      </c>
      <c r="K129" s="150"/>
      <c r="L129" s="150"/>
      <c r="M129" s="150"/>
      <c r="N129" s="150"/>
      <c r="O129" s="150"/>
      <c r="P129" s="150"/>
      <c r="Q129" s="150"/>
      <c r="R129" s="150"/>
      <c r="S129" s="150"/>
      <c r="T129" s="150"/>
      <c r="U129" s="238">
        <f t="array" ref="U129">ROUND(IF(O129+P129-Q129-R129-S129+T129&lt;0,0,O129+P129-Q129-R129-S129+T129),2)</f>
        <v>0</v>
      </c>
      <c r="V129" s="239"/>
      <c r="W129" s="239"/>
      <c r="X129" s="239"/>
      <c r="Y129" s="150"/>
      <c r="Z129" s="150"/>
      <c r="AA129" s="150"/>
      <c r="AB129" s="150"/>
      <c r="AC129" s="150"/>
      <c r="AD129" s="150"/>
      <c r="AE129" s="150"/>
      <c r="AF129" s="150"/>
      <c r="AG129" s="150"/>
      <c r="AH129" s="150"/>
      <c r="AI129" s="150"/>
      <c r="AK129" s="299"/>
    </row>
    <row r="130" spans="1:37" s="148" customFormat="1">
      <c r="A130" s="299"/>
      <c r="B130" s="299" t="s">
        <v>2247</v>
      </c>
      <c r="C130" s="299"/>
      <c r="D130" s="229"/>
      <c r="E130" s="230" t="s">
        <v>2242</v>
      </c>
      <c r="F130" s="150"/>
      <c r="G130" s="150"/>
      <c r="H130" s="190">
        <f t="array" ref="H130">ROUND(F130+G130,2)</f>
        <v>0</v>
      </c>
      <c r="I130" s="150"/>
      <c r="J130" s="238">
        <f t="array" ref="J130">ROUND(H130+I130,2)</f>
        <v>0</v>
      </c>
      <c r="K130" s="150"/>
      <c r="L130" s="150"/>
      <c r="M130" s="150"/>
      <c r="N130" s="150"/>
      <c r="O130" s="150"/>
      <c r="P130" s="150"/>
      <c r="Q130" s="150"/>
      <c r="R130" s="150"/>
      <c r="S130" s="150"/>
      <c r="T130" s="150"/>
      <c r="U130" s="238">
        <f t="array" ref="U130">ROUND(IF(O130+P130-Q130-R130-S130+T130&lt;0,0,O130+P130-Q130-R130-S130+T130),2)</f>
        <v>0</v>
      </c>
      <c r="V130" s="239"/>
      <c r="W130" s="239"/>
      <c r="X130" s="239"/>
      <c r="Y130" s="150"/>
      <c r="Z130" s="150"/>
      <c r="AA130" s="150"/>
      <c r="AB130" s="150"/>
      <c r="AC130" s="150"/>
      <c r="AD130" s="150"/>
      <c r="AE130" s="150"/>
      <c r="AF130" s="150"/>
      <c r="AG130" s="150"/>
      <c r="AH130" s="150"/>
      <c r="AI130" s="150"/>
      <c r="AK130" s="299"/>
    </row>
    <row r="131" spans="1:37">
      <c r="A131" s="299"/>
      <c r="B131" s="299" t="s">
        <v>689</v>
      </c>
      <c r="C131" s="299"/>
      <c r="D131" s="27"/>
      <c r="E131" s="75" t="s">
        <v>690</v>
      </c>
      <c r="F131" s="154">
        <f t="array" ref="F131">SUM(F144:F145)</f>
        <v>0</v>
      </c>
      <c r="G131" s="154">
        <f t="array" ref="G131">SUM(G144:G145)</f>
        <v>0</v>
      </c>
      <c r="H131" s="190">
        <f t="array" ref="H131">ROUND(F131+G131,2)</f>
        <v>0</v>
      </c>
      <c r="I131" s="154">
        <f t="array" ref="I131">SUM(I144:I145)</f>
        <v>0</v>
      </c>
      <c r="J131" s="154">
        <f t="array" ref="J131">ROUND(H131+I131,2)</f>
        <v>0</v>
      </c>
      <c r="K131" s="154">
        <f t="array" ref="K131">SUM(K144:K145)</f>
        <v>0</v>
      </c>
      <c r="L131" s="238">
        <f t="array" ref="L131">SUM(L144:L145)</f>
        <v>0</v>
      </c>
      <c r="M131" s="154">
        <f t="array" ref="M131">SUM(M144:M145)</f>
        <v>0</v>
      </c>
      <c r="N131" s="29">
        <f t="array" ref="N131">SUM(N144:N145)</f>
        <v>0</v>
      </c>
      <c r="O131" s="29">
        <f t="array" ref="O131">SUM(O144:O145)</f>
        <v>0</v>
      </c>
      <c r="P131" s="29">
        <f t="array" ref="P131">ROUND(SUM(P144:P145),2)</f>
        <v>0</v>
      </c>
      <c r="Q131" s="29">
        <f t="array" ref="Q131">SUM(Q144:Q145)</f>
        <v>0</v>
      </c>
      <c r="R131" s="29">
        <f t="array" ref="R131">SUM(R144:R145)</f>
        <v>0</v>
      </c>
      <c r="S131" s="29">
        <f t="array" ref="S131">SUM(S144:S145)</f>
        <v>0</v>
      </c>
      <c r="T131" s="29">
        <f t="array" ref="T131">SUM(T144:T145)</f>
        <v>0</v>
      </c>
      <c r="U131" s="29">
        <f t="array" ref="U131">ROUND(IF(O131+P131-Q131-R131-S131+T131&lt;0,0,O131+P131-Q131-R131-S131+T131),2)</f>
        <v>0</v>
      </c>
      <c r="V131" s="238">
        <f t="array" ref="V131">SUM(V144:V145)</f>
        <v>0</v>
      </c>
      <c r="W131" s="238">
        <f t="array" ref="W131">SUM(W144:W145)</f>
        <v>0</v>
      </c>
      <c r="X131" s="238">
        <f t="array" ref="X131">SUM(X144:X145)</f>
        <v>0</v>
      </c>
      <c r="Y131" s="29">
        <f t="array" ref="Y131">SUM(Y144:Y145)</f>
        <v>0</v>
      </c>
      <c r="Z131" s="29">
        <f t="array" ref="Z131">SUM(Z144:Z145)</f>
        <v>0</v>
      </c>
      <c r="AA131" s="29">
        <f t="array" ref="AA131">SUM(AA144:AA145)</f>
        <v>0</v>
      </c>
      <c r="AB131" s="29">
        <f t="array" ref="AB131">SUM(AB144:AB145)</f>
        <v>0</v>
      </c>
      <c r="AC131" s="29">
        <f t="array" ref="AC131">SUM(AC144:AC145)</f>
        <v>0</v>
      </c>
      <c r="AD131" s="154">
        <f t="array" ref="AD131">SUM(AD144:AD145)</f>
        <v>0</v>
      </c>
      <c r="AE131" s="154">
        <f t="array" ref="AE131">SUM(AE144:AE145)</f>
        <v>0</v>
      </c>
      <c r="AF131" s="154">
        <f t="array" ref="AF131">SUM(AF144:AF145)</f>
        <v>0</v>
      </c>
      <c r="AG131" s="154">
        <f t="array" ref="AG131">SUM(AG144:AG145)</f>
        <v>0</v>
      </c>
      <c r="AH131" s="154">
        <f t="array" ref="AH131">SUM(AH144:AH145)</f>
        <v>0</v>
      </c>
      <c r="AI131" s="154">
        <f t="array" ref="AI131">SUM(AI144:AI145)</f>
        <v>0</v>
      </c>
      <c r="AK131" s="299"/>
    </row>
    <row r="132" spans="1:37" s="169" customFormat="1" hidden="1">
      <c r="A132" s="299"/>
      <c r="B132" s="299"/>
      <c r="C132" s="299" t="s">
        <v>12</v>
      </c>
      <c r="D132" s="172"/>
      <c r="U132" s="171"/>
      <c r="V132" s="171"/>
      <c r="W132" s="171"/>
      <c r="X132" s="171"/>
      <c r="AK132" s="299"/>
    </row>
    <row r="133" spans="1:37" s="169" customFormat="1" hidden="1">
      <c r="A133" s="299"/>
      <c r="B133" s="299"/>
      <c r="C133" s="299" t="s">
        <v>30</v>
      </c>
      <c r="D133" s="264"/>
      <c r="E133" s="299"/>
      <c r="F133" s="299"/>
      <c r="G133" s="299"/>
      <c r="H133" s="299"/>
      <c r="I133" s="299"/>
      <c r="J133" s="299"/>
      <c r="K133" s="299"/>
      <c r="L133" s="299"/>
      <c r="M133" s="299"/>
      <c r="N133" s="299"/>
      <c r="O133" s="299"/>
      <c r="P133" s="299"/>
      <c r="Q133" s="299"/>
      <c r="R133" s="299"/>
      <c r="S133" s="299"/>
      <c r="T133" s="299"/>
      <c r="U133" s="269"/>
      <c r="V133" s="269"/>
      <c r="W133" s="269"/>
      <c r="X133" s="269"/>
      <c r="Y133" s="299"/>
      <c r="Z133" s="299"/>
      <c r="AA133" s="299"/>
      <c r="AB133" s="299"/>
      <c r="AC133" s="299"/>
      <c r="AD133" s="299"/>
      <c r="AE133" s="299"/>
      <c r="AF133" s="299"/>
      <c r="AG133" s="299"/>
      <c r="AH133" s="299"/>
      <c r="AI133" s="299"/>
      <c r="AJ133" s="299"/>
      <c r="AK133" s="299" t="s">
        <v>31</v>
      </c>
    </row>
    <row r="134" spans="1:37" s="169" customFormat="1" hidden="1">
      <c r="D134" s="172"/>
      <c r="U134" s="171"/>
      <c r="V134" s="171"/>
      <c r="W134" s="171"/>
      <c r="X134" s="171"/>
    </row>
    <row r="135" spans="1:37" s="169" customFormat="1" hidden="1">
      <c r="D135" s="172"/>
      <c r="U135" s="171"/>
      <c r="V135" s="171"/>
      <c r="W135" s="171"/>
      <c r="X135" s="171"/>
    </row>
    <row r="136" spans="1:37" s="169" customFormat="1" hidden="1">
      <c r="D136" s="172"/>
      <c r="U136" s="171"/>
      <c r="V136" s="171"/>
      <c r="W136" s="171"/>
      <c r="X136" s="171"/>
    </row>
    <row r="137" spans="1:37" s="169" customFormat="1" hidden="1">
      <c r="A137" s="299"/>
      <c r="B137" s="299"/>
      <c r="C137" s="299" t="s">
        <v>2188</v>
      </c>
      <c r="D137" s="264"/>
      <c r="E137" s="299"/>
      <c r="F137" s="299"/>
      <c r="G137" s="299"/>
      <c r="H137" s="299"/>
      <c r="I137" s="299"/>
      <c r="J137" s="299"/>
      <c r="K137" s="299"/>
      <c r="L137" s="299"/>
      <c r="M137" s="299"/>
      <c r="N137" s="299"/>
      <c r="O137" s="299"/>
      <c r="P137" s="299"/>
      <c r="Q137" s="299"/>
      <c r="R137" s="299"/>
      <c r="S137" s="299"/>
      <c r="T137" s="299"/>
      <c r="U137" s="269"/>
      <c r="V137" s="269"/>
      <c r="W137" s="269"/>
      <c r="X137" s="269"/>
      <c r="Y137" s="299"/>
      <c r="Z137" s="299"/>
      <c r="AA137" s="299"/>
      <c r="AB137" s="299"/>
      <c r="AC137" s="299"/>
      <c r="AD137" s="299"/>
      <c r="AE137" s="299"/>
      <c r="AF137" s="299"/>
      <c r="AG137" s="299"/>
      <c r="AH137" s="299"/>
      <c r="AI137" s="299"/>
      <c r="AJ137" s="299"/>
      <c r="AK137" s="299"/>
    </row>
    <row r="138" spans="1:37" s="169" customFormat="1" hidden="1">
      <c r="A138" s="299"/>
      <c r="B138" s="299"/>
      <c r="C138" s="299"/>
      <c r="D138" s="264"/>
      <c r="E138" s="299"/>
      <c r="F138" s="299" t="s">
        <v>2021</v>
      </c>
      <c r="G138" s="299" t="s">
        <v>2022</v>
      </c>
      <c r="H138" s="299" t="s">
        <v>401</v>
      </c>
      <c r="I138" s="299" t="s">
        <v>404</v>
      </c>
      <c r="J138" s="299" t="s">
        <v>405</v>
      </c>
      <c r="K138" s="299" t="s">
        <v>599</v>
      </c>
      <c r="L138" s="299" t="s">
        <v>2250</v>
      </c>
      <c r="M138" s="299" t="s">
        <v>2023</v>
      </c>
      <c r="N138" s="299" t="s">
        <v>600</v>
      </c>
      <c r="O138" s="299" t="s">
        <v>601</v>
      </c>
      <c r="P138" s="299" t="s">
        <v>602</v>
      </c>
      <c r="Q138" s="299" t="s">
        <v>603</v>
      </c>
      <c r="R138" s="299" t="s">
        <v>604</v>
      </c>
      <c r="S138" s="299" t="s">
        <v>605</v>
      </c>
      <c r="T138" s="299" t="s">
        <v>606</v>
      </c>
      <c r="U138" s="270" t="s">
        <v>607</v>
      </c>
      <c r="V138" s="270" t="s">
        <v>2254</v>
      </c>
      <c r="W138" s="270" t="s">
        <v>2255</v>
      </c>
      <c r="X138" s="270" t="s">
        <v>2256</v>
      </c>
      <c r="Y138" s="270" t="s">
        <v>608</v>
      </c>
      <c r="Z138" s="299" t="s">
        <v>609</v>
      </c>
      <c r="AA138" s="299" t="s">
        <v>610</v>
      </c>
      <c r="AB138" s="299" t="s">
        <v>402</v>
      </c>
      <c r="AC138" s="299" t="s">
        <v>611</v>
      </c>
      <c r="AD138" s="299" t="s">
        <v>612</v>
      </c>
      <c r="AE138" s="299" t="s">
        <v>613</v>
      </c>
      <c r="AF138" s="299" t="s">
        <v>2015</v>
      </c>
      <c r="AG138" s="299" t="s">
        <v>2016</v>
      </c>
      <c r="AH138" s="299" t="s">
        <v>2017</v>
      </c>
      <c r="AI138" s="299" t="s">
        <v>2018</v>
      </c>
      <c r="AJ138" s="299"/>
      <c r="AK138" s="299"/>
    </row>
    <row r="139" spans="1:37" s="169" customFormat="1" hidden="1">
      <c r="A139" s="299"/>
      <c r="B139" s="299"/>
      <c r="C139" s="299"/>
      <c r="D139" s="264"/>
      <c r="E139" s="299" t="s">
        <v>656</v>
      </c>
      <c r="F139" s="299"/>
      <c r="G139" s="299"/>
      <c r="H139" s="299"/>
      <c r="I139" s="299"/>
      <c r="J139" s="299"/>
      <c r="K139" s="299"/>
      <c r="L139" s="299"/>
      <c r="M139" s="299"/>
      <c r="N139" s="299"/>
      <c r="O139" s="299"/>
      <c r="P139" s="299"/>
      <c r="Q139" s="299"/>
      <c r="R139" s="299"/>
      <c r="S139" s="299"/>
      <c r="T139" s="299"/>
      <c r="U139" s="269"/>
      <c r="V139" s="269"/>
      <c r="W139" s="269"/>
      <c r="X139" s="269"/>
      <c r="Y139" s="299"/>
      <c r="Z139" s="299"/>
      <c r="AA139" s="299"/>
      <c r="AB139" s="299"/>
      <c r="AC139" s="299"/>
      <c r="AD139" s="299"/>
      <c r="AE139" s="299"/>
      <c r="AF139" s="299"/>
      <c r="AG139" s="299"/>
      <c r="AH139" s="299"/>
      <c r="AI139" s="299"/>
      <c r="AJ139" s="299"/>
      <c r="AK139" s="299"/>
    </row>
    <row r="140" spans="1:37" s="169" customFormat="1" hidden="1">
      <c r="A140" s="299"/>
      <c r="B140" s="299"/>
      <c r="C140" s="299" t="s">
        <v>10</v>
      </c>
      <c r="D140" s="264" t="s">
        <v>11</v>
      </c>
      <c r="E140" s="299" t="s">
        <v>270</v>
      </c>
      <c r="F140" s="299"/>
      <c r="G140" s="299"/>
      <c r="H140" s="299"/>
      <c r="I140" s="299"/>
      <c r="J140" s="299"/>
      <c r="K140" s="299"/>
      <c r="L140" s="299"/>
      <c r="M140" s="299"/>
      <c r="N140" s="299"/>
      <c r="O140" s="299"/>
      <c r="P140" s="299"/>
      <c r="Q140" s="299"/>
      <c r="R140" s="299"/>
      <c r="S140" s="299"/>
      <c r="T140" s="299"/>
      <c r="U140" s="269"/>
      <c r="V140" s="269"/>
      <c r="W140" s="269"/>
      <c r="X140" s="269"/>
      <c r="Y140" s="299"/>
      <c r="Z140" s="299"/>
      <c r="AA140" s="299"/>
      <c r="AB140" s="299"/>
      <c r="AC140" s="299"/>
      <c r="AD140" s="299"/>
      <c r="AE140" s="299"/>
      <c r="AF140" s="299"/>
      <c r="AG140" s="299"/>
      <c r="AH140" s="299"/>
      <c r="AI140" s="299"/>
      <c r="AJ140" s="299" t="s">
        <v>12</v>
      </c>
      <c r="AK140" s="299" t="s">
        <v>13</v>
      </c>
    </row>
    <row r="141" spans="1:37" hidden="1">
      <c r="A141" s="299"/>
      <c r="B141" s="299"/>
      <c r="C141" s="299" t="s">
        <v>156</v>
      </c>
      <c r="D141" s="85"/>
      <c r="E141" s="54" t="s">
        <v>157</v>
      </c>
      <c r="F141" s="49" t="str">
        <f>StartUp!G8</f>
        <v>01-Jan-2020</v>
      </c>
      <c r="G141" s="49" t="str">
        <f>StartUp!G8</f>
        <v>01-Jan-2020</v>
      </c>
      <c r="H141" s="49" t="str">
        <f>StartUp!G8</f>
        <v>01-Jan-2020</v>
      </c>
      <c r="I141" s="49" t="str">
        <f>StartUp!G8</f>
        <v>01-Jan-2020</v>
      </c>
      <c r="J141" s="49" t="str">
        <f>StartUp!G8</f>
        <v>01-Jan-2020</v>
      </c>
      <c r="K141" s="49" t="str">
        <f>StartUp!G8</f>
        <v>01-Jan-2020</v>
      </c>
      <c r="L141" s="251" t="str">
        <f>StartUp!G8</f>
        <v>01-Jan-2020</v>
      </c>
      <c r="M141" s="49" t="str">
        <f>StartUp!G8</f>
        <v>01-Jan-2020</v>
      </c>
      <c r="N141" s="49" t="str">
        <f>StartUp!G10</f>
        <v>01-Apr-2019</v>
      </c>
      <c r="O141" s="49" t="str">
        <f>StartUp!G10</f>
        <v>01-Apr-2019</v>
      </c>
      <c r="P141" s="49" t="str">
        <f>StartUp!G10</f>
        <v>01-Apr-2019</v>
      </c>
      <c r="Q141" s="49" t="str">
        <f>StartUp!G10</f>
        <v>01-Apr-2019</v>
      </c>
      <c r="R141" s="49" t="str">
        <f>StartUp!G10</f>
        <v>01-Apr-2019</v>
      </c>
      <c r="S141" s="49" t="str">
        <f>StartUp!G10</f>
        <v>01-Apr-2019</v>
      </c>
      <c r="T141" s="49" t="str">
        <f>StartUp!G10</f>
        <v>01-Apr-2019</v>
      </c>
      <c r="U141" s="49" t="str">
        <f>StartUp!G10</f>
        <v>01-Apr-2019</v>
      </c>
      <c r="V141" s="251" t="str">
        <f>StartUp!G8</f>
        <v>01-Jan-2020</v>
      </c>
      <c r="W141" s="251" t="str">
        <f>StartUp!G8</f>
        <v>01-Jan-2020</v>
      </c>
      <c r="X141" s="251" t="str">
        <f>StartUp!G8</f>
        <v>01-Jan-2020</v>
      </c>
      <c r="Y141" s="49" t="str">
        <f>StartUp!G8</f>
        <v>01-Jan-2020</v>
      </c>
      <c r="Z141" s="49" t="str">
        <f>StartUp!G8</f>
        <v>01-Jan-2020</v>
      </c>
      <c r="AA141" s="49" t="str">
        <f>StartUp!G8</f>
        <v>01-Jan-2020</v>
      </c>
      <c r="AB141" s="49" t="str">
        <f>StartUp!G10</f>
        <v>01-Apr-2019</v>
      </c>
      <c r="AC141" s="49" t="str">
        <f>StartUp!G10</f>
        <v>01-Apr-2019</v>
      </c>
      <c r="AD141" s="251" t="str">
        <f>StartUp!G10</f>
        <v>01-Apr-2019</v>
      </c>
      <c r="AE141" s="251" t="str">
        <f>StartUp!G10</f>
        <v>01-Apr-2019</v>
      </c>
      <c r="AF141" s="49" t="str">
        <f>StartUp!G10</f>
        <v>01-Apr-2019</v>
      </c>
      <c r="AG141" s="49" t="str">
        <f>StartUp!G10</f>
        <v>01-Apr-2019</v>
      </c>
      <c r="AH141" s="49" t="str">
        <f>StartUp!G10</f>
        <v>01-Apr-2019</v>
      </c>
      <c r="AI141" s="49" t="str">
        <f>StartUp!G10</f>
        <v>01-Apr-2019</v>
      </c>
      <c r="AJ141" s="32"/>
      <c r="AK141" s="299"/>
    </row>
    <row r="142" spans="1:37" hidden="1">
      <c r="A142" s="299"/>
      <c r="B142" s="299"/>
      <c r="C142" s="299" t="s">
        <v>158</v>
      </c>
      <c r="D142" s="85"/>
      <c r="E142" s="54" t="s">
        <v>159</v>
      </c>
      <c r="F142" s="49">
        <f>StartUp!G9</f>
        <v>0</v>
      </c>
      <c r="G142" s="49">
        <f>StartUp!G9</f>
        <v>0</v>
      </c>
      <c r="H142" s="49">
        <f>StartUp!G9</f>
        <v>0</v>
      </c>
      <c r="I142" s="49">
        <f>StartUp!G9</f>
        <v>0</v>
      </c>
      <c r="J142" s="49">
        <f>StartUp!G9</f>
        <v>0</v>
      </c>
      <c r="K142" s="49">
        <f>StartUp!G9</f>
        <v>0</v>
      </c>
      <c r="L142" s="251">
        <f>StartUp!G9</f>
        <v>0</v>
      </c>
      <c r="M142" s="49">
        <f>StartUp!G9</f>
        <v>0</v>
      </c>
      <c r="N142" s="49">
        <f>StartUp!G9</f>
        <v>0</v>
      </c>
      <c r="O142" s="49">
        <f>StartUp!G9</f>
        <v>0</v>
      </c>
      <c r="P142" s="49">
        <f>StartUp!G9</f>
        <v>0</v>
      </c>
      <c r="Q142" s="49">
        <f>StartUp!G9</f>
        <v>0</v>
      </c>
      <c r="R142" s="49">
        <f>StartUp!G9</f>
        <v>0</v>
      </c>
      <c r="S142" s="49">
        <f>StartUp!G9</f>
        <v>0</v>
      </c>
      <c r="T142" s="49">
        <f>StartUp!G9</f>
        <v>0</v>
      </c>
      <c r="U142" s="49">
        <f>StartUp!G9</f>
        <v>0</v>
      </c>
      <c r="V142" s="251">
        <f>StartUp!G9</f>
        <v>0</v>
      </c>
      <c r="W142" s="251">
        <f>StartUp!G9</f>
        <v>0</v>
      </c>
      <c r="X142" s="251">
        <f>StartUp!G9</f>
        <v>0</v>
      </c>
      <c r="Y142" s="49">
        <f>StartUp!G9</f>
        <v>0</v>
      </c>
      <c r="Z142" s="49">
        <f>StartUp!G9</f>
        <v>0</v>
      </c>
      <c r="AA142" s="49">
        <f>StartUp!G9</f>
        <v>0</v>
      </c>
      <c r="AB142" s="49">
        <f>StartUp!G9</f>
        <v>0</v>
      </c>
      <c r="AC142" s="49">
        <f>StartUp!G9</f>
        <v>0</v>
      </c>
      <c r="AD142" s="49">
        <f>StartUp!G9</f>
        <v>0</v>
      </c>
      <c r="AE142" s="49">
        <f>StartUp!G9</f>
        <v>0</v>
      </c>
      <c r="AF142" s="49">
        <f>StartUp!G9</f>
        <v>0</v>
      </c>
      <c r="AG142" s="49">
        <f>StartUp!G9</f>
        <v>0</v>
      </c>
      <c r="AH142" s="49">
        <f>StartUp!G9</f>
        <v>0</v>
      </c>
      <c r="AI142" s="49">
        <f>StartUp!G9</f>
        <v>0</v>
      </c>
      <c r="AJ142" s="32"/>
      <c r="AK142" s="299"/>
    </row>
    <row r="143" spans="1:37" hidden="1">
      <c r="A143" s="299"/>
      <c r="B143" s="299"/>
      <c r="C143" s="299" t="s">
        <v>12</v>
      </c>
      <c r="D143" s="5"/>
      <c r="U143" s="94"/>
      <c r="V143" s="94"/>
      <c r="W143" s="94"/>
      <c r="X143" s="94"/>
      <c r="AK143" s="299"/>
    </row>
    <row r="144" spans="1:37">
      <c r="A144" s="299"/>
      <c r="B144" s="299" t="s">
        <v>689</v>
      </c>
      <c r="C144" s="301"/>
      <c r="D144" s="63"/>
      <c r="E144" s="93"/>
      <c r="F144" s="150"/>
      <c r="G144" s="150"/>
      <c r="H144" s="190">
        <f t="array" ref="H144">ROUND(F144+G144,2)</f>
        <v>0</v>
      </c>
      <c r="I144" s="150"/>
      <c r="J144" s="190">
        <f t="array" ref="J144">ROUND(H144+I144,2)</f>
        <v>0</v>
      </c>
      <c r="K144" s="150"/>
      <c r="L144" s="150"/>
      <c r="M144" s="150"/>
      <c r="N144" s="150"/>
      <c r="O144" s="150"/>
      <c r="P144" s="150"/>
      <c r="Q144" s="150"/>
      <c r="R144" s="150"/>
      <c r="S144" s="150"/>
      <c r="T144" s="150"/>
      <c r="U144" s="29">
        <f t="array" ref="U144">ROUND(IF(O144+P144-Q144-R144-S144+T144&lt;0,0,O144+P144-Q144-R144-S144+T144),2)</f>
        <v>0</v>
      </c>
      <c r="V144" s="239"/>
      <c r="W144" s="239"/>
      <c r="X144" s="239"/>
      <c r="Y144" s="150"/>
      <c r="Z144" s="150"/>
      <c r="AA144" s="150"/>
      <c r="AB144" s="150"/>
      <c r="AC144" s="150"/>
      <c r="AD144" s="150"/>
      <c r="AE144" s="150"/>
      <c r="AF144" s="150"/>
      <c r="AG144" s="150"/>
      <c r="AH144" s="150"/>
      <c r="AI144" s="150"/>
      <c r="AK144" s="299"/>
    </row>
    <row r="145" spans="1:37" s="169" customFormat="1" hidden="1">
      <c r="A145" s="299"/>
      <c r="B145" s="299"/>
      <c r="C145" s="299" t="s">
        <v>12</v>
      </c>
      <c r="D145" s="172"/>
      <c r="T145" s="173"/>
      <c r="U145" s="173"/>
      <c r="V145" s="173"/>
      <c r="W145" s="173"/>
      <c r="X145" s="173"/>
      <c r="Y145" s="173"/>
      <c r="AK145" s="299"/>
    </row>
    <row r="146" spans="1:37" s="169" customFormat="1" hidden="1">
      <c r="A146" s="299"/>
      <c r="B146" s="299"/>
      <c r="C146" s="299" t="s">
        <v>30</v>
      </c>
      <c r="D146" s="264"/>
      <c r="E146" s="299"/>
      <c r="F146" s="299"/>
      <c r="G146" s="299"/>
      <c r="H146" s="299"/>
      <c r="I146" s="299"/>
      <c r="J146" s="299"/>
      <c r="K146" s="299"/>
      <c r="L146" s="299"/>
      <c r="M146" s="299"/>
      <c r="N146" s="299"/>
      <c r="O146" s="299"/>
      <c r="P146" s="299"/>
      <c r="Q146" s="299"/>
      <c r="R146" s="299"/>
      <c r="S146" s="299"/>
      <c r="T146" s="270"/>
      <c r="U146" s="270"/>
      <c r="V146" s="270"/>
      <c r="W146" s="270"/>
      <c r="X146" s="270"/>
      <c r="Y146" s="270"/>
      <c r="Z146" s="299"/>
      <c r="AA146" s="299"/>
      <c r="AB146" s="299"/>
      <c r="AC146" s="299"/>
      <c r="AD146" s="299"/>
      <c r="AE146" s="299"/>
      <c r="AF146" s="299"/>
      <c r="AG146" s="299"/>
      <c r="AH146" s="299"/>
      <c r="AI146" s="299"/>
      <c r="AJ146" s="299"/>
      <c r="AK146" s="299" t="s">
        <v>31</v>
      </c>
    </row>
    <row r="147" spans="1:37" s="169" customFormat="1" hidden="1">
      <c r="D147" s="172"/>
      <c r="T147" s="173"/>
      <c r="U147" s="173"/>
      <c r="V147" s="173"/>
      <c r="W147" s="173"/>
      <c r="X147" s="173"/>
      <c r="Y147" s="173"/>
    </row>
    <row r="148" spans="1:37" s="169" customFormat="1" hidden="1">
      <c r="D148" s="172"/>
      <c r="T148" s="173"/>
      <c r="U148" s="173"/>
      <c r="V148" s="173"/>
      <c r="W148" s="173"/>
      <c r="X148" s="173"/>
      <c r="Y148" s="173"/>
    </row>
    <row r="149" spans="1:37" s="169" customFormat="1" hidden="1">
      <c r="A149" s="299"/>
      <c r="B149" s="299"/>
      <c r="C149" s="299" t="s">
        <v>2189</v>
      </c>
      <c r="D149" s="264"/>
      <c r="E149" s="299"/>
      <c r="F149" s="299"/>
      <c r="G149" s="299"/>
      <c r="H149" s="299"/>
      <c r="I149" s="299"/>
      <c r="J149" s="299"/>
      <c r="K149" s="299"/>
      <c r="L149" s="299"/>
      <c r="M149" s="299"/>
      <c r="N149" s="299"/>
      <c r="O149" s="299"/>
      <c r="P149" s="299"/>
      <c r="Q149" s="299"/>
      <c r="R149" s="299"/>
      <c r="S149" s="299"/>
      <c r="T149" s="270"/>
      <c r="U149" s="270"/>
      <c r="V149" s="270"/>
      <c r="W149" s="270"/>
      <c r="X149" s="270"/>
      <c r="Y149" s="270"/>
      <c r="Z149" s="299"/>
      <c r="AA149" s="299"/>
      <c r="AB149" s="299"/>
      <c r="AC149" s="299"/>
      <c r="AD149" s="299"/>
      <c r="AE149" s="299"/>
      <c r="AF149" s="299"/>
      <c r="AG149" s="299"/>
      <c r="AH149" s="299"/>
      <c r="AI149" s="299"/>
      <c r="AJ149" s="299"/>
      <c r="AK149" s="299"/>
    </row>
    <row r="150" spans="1:37" s="169" customFormat="1" hidden="1">
      <c r="A150" s="299"/>
      <c r="B150" s="299"/>
      <c r="C150" s="299"/>
      <c r="D150" s="264"/>
      <c r="E150" s="299"/>
      <c r="F150" s="299" t="s">
        <v>2021</v>
      </c>
      <c r="G150" s="299" t="s">
        <v>2022</v>
      </c>
      <c r="H150" s="299" t="s">
        <v>401</v>
      </c>
      <c r="I150" s="299" t="s">
        <v>404</v>
      </c>
      <c r="J150" s="299" t="s">
        <v>405</v>
      </c>
      <c r="K150" s="299" t="s">
        <v>599</v>
      </c>
      <c r="L150" s="299" t="s">
        <v>2250</v>
      </c>
      <c r="M150" s="299" t="s">
        <v>2023</v>
      </c>
      <c r="N150" s="299" t="s">
        <v>600</v>
      </c>
      <c r="O150" s="299" t="s">
        <v>601</v>
      </c>
      <c r="P150" s="299" t="s">
        <v>602</v>
      </c>
      <c r="Q150" s="299" t="s">
        <v>603</v>
      </c>
      <c r="R150" s="299" t="s">
        <v>604</v>
      </c>
      <c r="S150" s="299" t="s">
        <v>605</v>
      </c>
      <c r="T150" s="270" t="s">
        <v>606</v>
      </c>
      <c r="U150" s="270" t="s">
        <v>607</v>
      </c>
      <c r="V150" s="270" t="s">
        <v>2254</v>
      </c>
      <c r="W150" s="270" t="s">
        <v>2255</v>
      </c>
      <c r="X150" s="270" t="s">
        <v>2256</v>
      </c>
      <c r="Y150" s="270" t="s">
        <v>608</v>
      </c>
      <c r="Z150" s="299" t="s">
        <v>609</v>
      </c>
      <c r="AA150" s="299" t="s">
        <v>610</v>
      </c>
      <c r="AB150" s="299" t="s">
        <v>402</v>
      </c>
      <c r="AC150" s="299" t="s">
        <v>611</v>
      </c>
      <c r="AD150" s="299" t="s">
        <v>612</v>
      </c>
      <c r="AE150" s="299" t="s">
        <v>613</v>
      </c>
      <c r="AF150" s="299" t="s">
        <v>2015</v>
      </c>
      <c r="AG150" s="299" t="s">
        <v>2016</v>
      </c>
      <c r="AH150" s="299" t="s">
        <v>2017</v>
      </c>
      <c r="AI150" s="299" t="s">
        <v>2018</v>
      </c>
      <c r="AJ150" s="299"/>
      <c r="AK150" s="299"/>
    </row>
    <row r="151" spans="1:37" s="169" customFormat="1" hidden="1">
      <c r="A151" s="299"/>
      <c r="B151" s="299"/>
      <c r="C151" s="299"/>
      <c r="D151" s="264"/>
      <c r="E151" s="299"/>
      <c r="F151" s="299"/>
      <c r="G151" s="299"/>
      <c r="H151" s="299"/>
      <c r="I151" s="299"/>
      <c r="J151" s="299"/>
      <c r="K151" s="299"/>
      <c r="L151" s="299"/>
      <c r="M151" s="299"/>
      <c r="N151" s="299"/>
      <c r="O151" s="299"/>
      <c r="P151" s="299"/>
      <c r="Q151" s="299"/>
      <c r="R151" s="299"/>
      <c r="S151" s="299"/>
      <c r="T151" s="270"/>
      <c r="U151" s="270"/>
      <c r="V151" s="270"/>
      <c r="W151" s="270"/>
      <c r="X151" s="270"/>
      <c r="Y151" s="270"/>
      <c r="Z151" s="299"/>
      <c r="AA151" s="299"/>
      <c r="AB151" s="299"/>
      <c r="AC151" s="299"/>
      <c r="AD151" s="299"/>
      <c r="AE151" s="299"/>
      <c r="AF151" s="299"/>
      <c r="AG151" s="299"/>
      <c r="AH151" s="299"/>
      <c r="AI151" s="299"/>
      <c r="AJ151" s="299"/>
      <c r="AK151" s="299"/>
    </row>
    <row r="152" spans="1:37" s="169" customFormat="1" hidden="1">
      <c r="A152" s="299"/>
      <c r="B152" s="299"/>
      <c r="C152" s="299" t="s">
        <v>10</v>
      </c>
      <c r="D152" s="264" t="s">
        <v>11</v>
      </c>
      <c r="E152" s="299" t="s">
        <v>11</v>
      </c>
      <c r="F152" s="299"/>
      <c r="G152" s="299"/>
      <c r="H152" s="299"/>
      <c r="I152" s="299"/>
      <c r="J152" s="299"/>
      <c r="K152" s="299"/>
      <c r="L152" s="299"/>
      <c r="M152" s="299"/>
      <c r="N152" s="299"/>
      <c r="O152" s="299"/>
      <c r="P152" s="299"/>
      <c r="Q152" s="299"/>
      <c r="R152" s="299"/>
      <c r="S152" s="299"/>
      <c r="T152" s="270"/>
      <c r="U152" s="270"/>
      <c r="V152" s="270"/>
      <c r="W152" s="270"/>
      <c r="X152" s="270"/>
      <c r="Y152" s="270"/>
      <c r="Z152" s="299"/>
      <c r="AA152" s="299"/>
      <c r="AB152" s="299"/>
      <c r="AC152" s="299"/>
      <c r="AD152" s="299"/>
      <c r="AE152" s="299"/>
      <c r="AF152" s="299"/>
      <c r="AG152" s="299"/>
      <c r="AH152" s="299"/>
      <c r="AI152" s="299"/>
      <c r="AJ152" s="299" t="s">
        <v>12</v>
      </c>
      <c r="AK152" s="299" t="s">
        <v>13</v>
      </c>
    </row>
    <row r="153" spans="1:37" hidden="1">
      <c r="A153" s="299"/>
      <c r="B153" s="299"/>
      <c r="C153" s="299" t="s">
        <v>156</v>
      </c>
      <c r="D153" s="85"/>
      <c r="E153" s="54" t="s">
        <v>157</v>
      </c>
      <c r="F153" s="49" t="str">
        <f>StartUp!G8</f>
        <v>01-Jan-2020</v>
      </c>
      <c r="G153" s="49" t="str">
        <f>StartUp!G8</f>
        <v>01-Jan-2020</v>
      </c>
      <c r="H153" s="49" t="str">
        <f>StartUp!G8</f>
        <v>01-Jan-2020</v>
      </c>
      <c r="I153" s="49" t="str">
        <f>StartUp!G8</f>
        <v>01-Jan-2020</v>
      </c>
      <c r="J153" s="49" t="str">
        <f>StartUp!G8</f>
        <v>01-Jan-2020</v>
      </c>
      <c r="K153" s="49" t="str">
        <f>StartUp!G8</f>
        <v>01-Jan-2020</v>
      </c>
      <c r="L153" s="251" t="str">
        <f>StartUp!G8</f>
        <v>01-Jan-2020</v>
      </c>
      <c r="M153" s="49" t="str">
        <f>StartUp!G8</f>
        <v>01-Jan-2020</v>
      </c>
      <c r="N153" s="49" t="str">
        <f>StartUp!G10</f>
        <v>01-Apr-2019</v>
      </c>
      <c r="O153" s="49" t="str">
        <f>StartUp!G10</f>
        <v>01-Apr-2019</v>
      </c>
      <c r="P153" s="49" t="str">
        <f>StartUp!G10</f>
        <v>01-Apr-2019</v>
      </c>
      <c r="Q153" s="49" t="str">
        <f>StartUp!G10</f>
        <v>01-Apr-2019</v>
      </c>
      <c r="R153" s="49" t="str">
        <f>StartUp!G10</f>
        <v>01-Apr-2019</v>
      </c>
      <c r="S153" s="49" t="str">
        <f>StartUp!G10</f>
        <v>01-Apr-2019</v>
      </c>
      <c r="T153" s="49" t="str">
        <f>StartUp!G10</f>
        <v>01-Apr-2019</v>
      </c>
      <c r="U153" s="49" t="str">
        <f>StartUp!G10</f>
        <v>01-Apr-2019</v>
      </c>
      <c r="V153" s="251" t="str">
        <f>StartUp!G8</f>
        <v>01-Jan-2020</v>
      </c>
      <c r="W153" s="251" t="str">
        <f>StartUp!G8</f>
        <v>01-Jan-2020</v>
      </c>
      <c r="X153" s="251" t="str">
        <f>StartUp!G8</f>
        <v>01-Jan-2020</v>
      </c>
      <c r="Y153" s="49" t="str">
        <f>StartUp!G8</f>
        <v>01-Jan-2020</v>
      </c>
      <c r="Z153" s="49" t="str">
        <f>StartUp!G8</f>
        <v>01-Jan-2020</v>
      </c>
      <c r="AA153" s="49" t="str">
        <f>StartUp!G8</f>
        <v>01-Jan-2020</v>
      </c>
      <c r="AB153" s="49" t="str">
        <f>StartUp!G10</f>
        <v>01-Apr-2019</v>
      </c>
      <c r="AC153" s="49" t="str">
        <f>StartUp!G10</f>
        <v>01-Apr-2019</v>
      </c>
      <c r="AD153" s="251" t="str">
        <f>StartUp!G10</f>
        <v>01-Apr-2019</v>
      </c>
      <c r="AE153" s="251" t="str">
        <f>StartUp!G10</f>
        <v>01-Apr-2019</v>
      </c>
      <c r="AF153" s="49" t="str">
        <f>StartUp!G10</f>
        <v>01-Apr-2019</v>
      </c>
      <c r="AG153" s="49" t="str">
        <f>StartUp!G10</f>
        <v>01-Apr-2019</v>
      </c>
      <c r="AH153" s="49" t="str">
        <f>StartUp!G10</f>
        <v>01-Apr-2019</v>
      </c>
      <c r="AI153" s="49" t="str">
        <f>StartUp!G10</f>
        <v>01-Apr-2019</v>
      </c>
      <c r="AJ153" s="32"/>
      <c r="AK153" s="299"/>
    </row>
    <row r="154" spans="1:37" hidden="1">
      <c r="A154" s="299"/>
      <c r="B154" s="299"/>
      <c r="C154" s="299" t="s">
        <v>158</v>
      </c>
      <c r="D154" s="85"/>
      <c r="E154" s="54" t="s">
        <v>159</v>
      </c>
      <c r="F154" s="49">
        <f>StartUp!G9</f>
        <v>0</v>
      </c>
      <c r="G154" s="49">
        <f>StartUp!G9</f>
        <v>0</v>
      </c>
      <c r="H154" s="49">
        <f>StartUp!G9</f>
        <v>0</v>
      </c>
      <c r="I154" s="49">
        <f>StartUp!G9</f>
        <v>0</v>
      </c>
      <c r="J154" s="49">
        <f>StartUp!G9</f>
        <v>0</v>
      </c>
      <c r="K154" s="49">
        <f>StartUp!G9</f>
        <v>0</v>
      </c>
      <c r="L154" s="251">
        <f>StartUp!G9</f>
        <v>0</v>
      </c>
      <c r="M154" s="49">
        <f>StartUp!G9</f>
        <v>0</v>
      </c>
      <c r="N154" s="49">
        <f>StartUp!G9</f>
        <v>0</v>
      </c>
      <c r="O154" s="49">
        <f>StartUp!G9</f>
        <v>0</v>
      </c>
      <c r="P154" s="49">
        <f>StartUp!G9</f>
        <v>0</v>
      </c>
      <c r="Q154" s="49">
        <f>StartUp!G9</f>
        <v>0</v>
      </c>
      <c r="R154" s="49">
        <f>StartUp!G9</f>
        <v>0</v>
      </c>
      <c r="S154" s="49">
        <f>StartUp!G9</f>
        <v>0</v>
      </c>
      <c r="T154" s="49">
        <f>StartUp!G9</f>
        <v>0</v>
      </c>
      <c r="U154" s="49">
        <f>StartUp!G9</f>
        <v>0</v>
      </c>
      <c r="V154" s="251">
        <f>StartUp!G9</f>
        <v>0</v>
      </c>
      <c r="W154" s="251">
        <f>StartUp!G9</f>
        <v>0</v>
      </c>
      <c r="X154" s="251">
        <f>StartUp!G9</f>
        <v>0</v>
      </c>
      <c r="Y154" s="49">
        <f>StartUp!G9</f>
        <v>0</v>
      </c>
      <c r="Z154" s="49">
        <f>StartUp!G9</f>
        <v>0</v>
      </c>
      <c r="AA154" s="49">
        <f>StartUp!G9</f>
        <v>0</v>
      </c>
      <c r="AB154" s="49">
        <f>StartUp!G9</f>
        <v>0</v>
      </c>
      <c r="AC154" s="49">
        <f>StartUp!G9</f>
        <v>0</v>
      </c>
      <c r="AD154" s="49">
        <f>StartUp!G9</f>
        <v>0</v>
      </c>
      <c r="AE154" s="49">
        <f>StartUp!G9</f>
        <v>0</v>
      </c>
      <c r="AF154" s="49">
        <f>StartUp!G9</f>
        <v>0</v>
      </c>
      <c r="AG154" s="49">
        <f>StartUp!G9</f>
        <v>0</v>
      </c>
      <c r="AH154" s="49">
        <f>StartUp!G9</f>
        <v>0</v>
      </c>
      <c r="AI154" s="49">
        <f>StartUp!G9</f>
        <v>0</v>
      </c>
      <c r="AJ154" s="32"/>
      <c r="AK154" s="299"/>
    </row>
    <row r="155" spans="1:37" hidden="1">
      <c r="A155" s="299"/>
      <c r="B155" s="299"/>
      <c r="C155" s="299" t="s">
        <v>12</v>
      </c>
      <c r="D155" s="5"/>
      <c r="T155" s="95"/>
      <c r="U155" s="95"/>
      <c r="V155" s="151"/>
      <c r="W155" s="151"/>
      <c r="X155" s="151"/>
      <c r="Y155" s="95"/>
      <c r="AK155" s="299"/>
    </row>
    <row r="156" spans="1:37">
      <c r="A156" s="299"/>
      <c r="B156" s="299" t="s">
        <v>691</v>
      </c>
      <c r="C156" s="299"/>
      <c r="D156" s="414" t="s">
        <v>692</v>
      </c>
      <c r="E156" s="59" t="s">
        <v>693</v>
      </c>
      <c r="F156" s="97"/>
      <c r="G156" s="97"/>
      <c r="H156" s="97"/>
      <c r="I156" s="97"/>
      <c r="J156" s="97"/>
      <c r="K156" s="154">
        <f t="array" ref="K156">ROUND(IF(ROUND((K157+K158),2)=ROUND((K159+K160),2),(K157+K158),0),2)</f>
        <v>0</v>
      </c>
      <c r="L156" s="238">
        <f t="array" ref="L156">ROUND(IF(ROUND((L157+L158),2)=ROUND((L159+L160),2),(L157+L158),0),2)</f>
        <v>0</v>
      </c>
      <c r="M156" s="154">
        <f t="array" ref="M156">ROUND(IF(ROUND((M157+M158),2)=ROUND((M159+M160),2),(M157+M158),0),2)</f>
        <v>0</v>
      </c>
      <c r="N156" s="29">
        <f t="array" ref="N156">ROUND(IF(ROUND((N157+N158),2)=ROUND((N159+N160),2),(N157+N158),0),2)</f>
        <v>0</v>
      </c>
      <c r="O156" s="29">
        <f t="array" ref="O156">ROUND(IF(ROUND((O157+O158),2)=ROUND((O159+O160),2),(O157+O158),0),2)</f>
        <v>0</v>
      </c>
      <c r="P156" s="29">
        <f t="array" ref="P156">ROUND(IF(ROUND((P157+P158),2)=ROUND((P159+P160),2),(P157+P158),0),2)</f>
        <v>0</v>
      </c>
      <c r="Q156" s="29">
        <f t="array" ref="Q156">ROUND(IF(ROUND((Q157+Q158),2)=ROUND((Q159+Q160),2),(Q157+Q158),0),2)</f>
        <v>0</v>
      </c>
      <c r="R156" s="29">
        <f t="array" ref="R156">ROUND(IF(ROUND((R157+R158),2)=ROUND((R159+R160),2),(R157+R158),0),2)</f>
        <v>0</v>
      </c>
      <c r="S156" s="29">
        <f t="array" ref="S156">ROUND(IF(ROUND((S157+S158),2)=ROUND((S159+S160),2),(S157+S158),0),2)</f>
        <v>0</v>
      </c>
      <c r="T156" s="29">
        <f t="array" ref="T156">ROUND(IF(ROUND((T157+T158),2)=ROUND((T159+T160),2),(T157+T158),0),2)</f>
        <v>0</v>
      </c>
      <c r="U156" s="29">
        <f t="array" ref="U156">ROUND(IF(O156+P156-Q156-R156-S156+T156&lt;0,0,O156+P156-Q156-R156-S156+T156),2)</f>
        <v>0</v>
      </c>
      <c r="V156" s="238">
        <f>ROUND(IF(ROUND((V157+V158),2)=ROUND((V159+V160),2),(V157+V158),0),2)</f>
        <v>0</v>
      </c>
      <c r="W156" s="238">
        <f>ROUND(IF(ROUND((W157+W158),2)=ROUND((W159+W160),2),(W157+W158),0),2)</f>
        <v>0</v>
      </c>
      <c r="X156" s="238">
        <f>ROUND(IF(ROUND((X157+X158),2)=ROUND((X159+X160),2),(X157+X158),0),2)</f>
        <v>0</v>
      </c>
      <c r="Y156" s="29">
        <f>ROUND(IF(ROUND((Y157+Y158),2)=ROUND((Y159+Y160),2),(Y157+Y158),0),2)</f>
        <v>0</v>
      </c>
      <c r="Z156" s="29">
        <f t="array" ref="Z156">ROUND(IF(ROUND((Z157+Z158),2)=ROUND((Z159+Z160),2),(Z157+Z158),0),2)</f>
        <v>0</v>
      </c>
      <c r="AA156" s="29">
        <f t="array" ref="AA156">ROUND(IF(ROUND((AA157+AA158),2)=ROUND((AA159+AA160),2),(AA157+AA158),0),2)</f>
        <v>0</v>
      </c>
      <c r="AB156" s="29">
        <f t="array" ref="AB156">ROUND(IF(ROUND((AB157+AB158),2)=ROUND((AB159+AB160),2),(AB157+AB158),0),2)</f>
        <v>0</v>
      </c>
      <c r="AC156" s="29">
        <f t="array" ref="AC156">ROUND(IF(ROUND((AC157+AC158),2)=ROUND((AC159+AC160),2),(AC157+AC158),0),2)</f>
        <v>0</v>
      </c>
      <c r="AD156" s="154">
        <f t="array" ref="AD156">ROUND(IF(ROUND((AD157+AD158),2)=ROUND((AD159+AD160),2),(AD157+AD158),0),2)</f>
        <v>0</v>
      </c>
      <c r="AE156" s="154">
        <f t="array" ref="AE156">ROUND(IF(ROUND((AE157+AE158),2)=ROUND((AE159+AE160),2),(AE157+AE158),0),2)</f>
        <v>0</v>
      </c>
      <c r="AF156" s="154">
        <f t="array" ref="AF156">ROUND(IF(ROUND((AF157+AF158),2)=ROUND((AF159+AF160),2),(AF157+AF158),0),2)</f>
        <v>0</v>
      </c>
      <c r="AG156" s="154">
        <f t="array" ref="AG156">ROUND(IF(ROUND((AG157+AG158),2)=ROUND((AG159+AG160),2),(AG157+AG158),0),2)</f>
        <v>0</v>
      </c>
      <c r="AH156" s="154">
        <f t="array" ref="AH156">ROUND(IF(ROUND((AH157+AH158),2)=ROUND((AH159+AH160),2),(AH157+AH158),0),2)</f>
        <v>0</v>
      </c>
      <c r="AI156" s="154">
        <f t="array" ref="AI156">ROUND(IF(ROUND((AI157+AI158),2)=ROUND((AI159+AI160),2),(AI157+AI158),0),2)</f>
        <v>0</v>
      </c>
      <c r="AK156" s="299"/>
    </row>
    <row r="157" spans="1:37">
      <c r="A157" s="299"/>
      <c r="B157" s="299" t="s">
        <v>694</v>
      </c>
      <c r="C157" s="299"/>
      <c r="D157" s="414"/>
      <c r="E157" s="59" t="s">
        <v>695</v>
      </c>
      <c r="F157" s="97"/>
      <c r="G157" s="97"/>
      <c r="H157" s="97"/>
      <c r="I157" s="97"/>
      <c r="J157" s="97"/>
      <c r="K157" s="150"/>
      <c r="L157" s="150"/>
      <c r="M157" s="150"/>
      <c r="N157" s="150"/>
      <c r="O157" s="150"/>
      <c r="P157" s="150"/>
      <c r="Q157" s="150"/>
      <c r="R157" s="150"/>
      <c r="S157" s="150"/>
      <c r="T157" s="150"/>
      <c r="U157" s="29">
        <f t="array" ref="U157">ROUND(IF(O157+P157-Q157-R157-S157+T157&lt;0,0,O157+P157-Q157-R157-S157+T157),2)</f>
        <v>0</v>
      </c>
      <c r="V157" s="239"/>
      <c r="W157" s="239"/>
      <c r="X157" s="239"/>
      <c r="Y157" s="150"/>
      <c r="Z157" s="150"/>
      <c r="AA157" s="150"/>
      <c r="AB157" s="150"/>
      <c r="AC157" s="150"/>
      <c r="AD157" s="150"/>
      <c r="AE157" s="150"/>
      <c r="AF157" s="150"/>
      <c r="AG157" s="150"/>
      <c r="AH157" s="150"/>
      <c r="AI157" s="150"/>
      <c r="AK157" s="299"/>
    </row>
    <row r="158" spans="1:37">
      <c r="A158" s="299"/>
      <c r="B158" s="299" t="s">
        <v>696</v>
      </c>
      <c r="C158" s="299"/>
      <c r="D158" s="414"/>
      <c r="E158" s="59" t="s">
        <v>697</v>
      </c>
      <c r="F158" s="97"/>
      <c r="G158" s="97"/>
      <c r="H158" s="97"/>
      <c r="I158" s="97"/>
      <c r="J158" s="97"/>
      <c r="K158" s="150"/>
      <c r="L158" s="150"/>
      <c r="M158" s="150"/>
      <c r="N158" s="150"/>
      <c r="O158" s="150"/>
      <c r="P158" s="150"/>
      <c r="Q158" s="150"/>
      <c r="R158" s="150"/>
      <c r="S158" s="150"/>
      <c r="T158" s="150"/>
      <c r="U158" s="29">
        <f t="array" ref="U158">ROUND(IF(O158+P158-Q158-R158-S158+T158&lt;0,0,O158+P158-Q158-R158-S158+T158),2)</f>
        <v>0</v>
      </c>
      <c r="V158" s="239"/>
      <c r="W158" s="239"/>
      <c r="X158" s="239"/>
      <c r="Y158" s="150"/>
      <c r="Z158" s="150"/>
      <c r="AA158" s="150"/>
      <c r="AB158" s="150"/>
      <c r="AC158" s="150"/>
      <c r="AD158" s="150"/>
      <c r="AE158" s="150"/>
      <c r="AF158" s="150"/>
      <c r="AG158" s="150"/>
      <c r="AH158" s="150"/>
      <c r="AI158" s="150"/>
      <c r="AK158" s="299"/>
    </row>
    <row r="159" spans="1:37">
      <c r="A159" s="299"/>
      <c r="B159" s="299" t="s">
        <v>698</v>
      </c>
      <c r="C159" s="299"/>
      <c r="D159" s="414"/>
      <c r="E159" s="59" t="s">
        <v>699</v>
      </c>
      <c r="F159" s="97"/>
      <c r="G159" s="97"/>
      <c r="H159" s="97"/>
      <c r="I159" s="97"/>
      <c r="J159" s="97"/>
      <c r="K159" s="150"/>
      <c r="L159" s="150"/>
      <c r="M159" s="150"/>
      <c r="N159" s="150"/>
      <c r="O159" s="150"/>
      <c r="P159" s="150"/>
      <c r="Q159" s="150"/>
      <c r="R159" s="150"/>
      <c r="S159" s="150"/>
      <c r="T159" s="150"/>
      <c r="U159" s="29">
        <f t="array" ref="U159">ROUND(IF(O159+P159-Q159-R159-S159+T159&lt;0,0,O159+P159-Q159-R159-S159+T159),2)</f>
        <v>0</v>
      </c>
      <c r="V159" s="239"/>
      <c r="W159" s="239"/>
      <c r="X159" s="239"/>
      <c r="Y159" s="150"/>
      <c r="Z159" s="150"/>
      <c r="AA159" s="150"/>
      <c r="AB159" s="150"/>
      <c r="AC159" s="150"/>
      <c r="AD159" s="150"/>
      <c r="AE159" s="150"/>
      <c r="AF159" s="150"/>
      <c r="AG159" s="150"/>
      <c r="AH159" s="150"/>
      <c r="AI159" s="150"/>
      <c r="AK159" s="299"/>
    </row>
    <row r="160" spans="1:37">
      <c r="A160" s="299"/>
      <c r="B160" s="299" t="s">
        <v>700</v>
      </c>
      <c r="C160" s="299"/>
      <c r="D160" s="414"/>
      <c r="E160" s="59" t="s">
        <v>701</v>
      </c>
      <c r="F160" s="97"/>
      <c r="G160" s="97"/>
      <c r="H160" s="97"/>
      <c r="I160" s="97"/>
      <c r="J160" s="97"/>
      <c r="K160" s="150"/>
      <c r="L160" s="150"/>
      <c r="M160" s="150"/>
      <c r="N160" s="150"/>
      <c r="O160" s="150"/>
      <c r="P160" s="150"/>
      <c r="Q160" s="150"/>
      <c r="R160" s="150"/>
      <c r="S160" s="150"/>
      <c r="T160" s="150"/>
      <c r="U160" s="29">
        <f t="array" ref="U160">ROUND(IF(O160+P160-Q160-R160-S160+T160&lt;0,0,O160+P160-Q160-R160-S160+T160),2)</f>
        <v>0</v>
      </c>
      <c r="V160" s="239"/>
      <c r="W160" s="239"/>
      <c r="X160" s="239"/>
      <c r="Y160" s="150"/>
      <c r="Z160" s="150"/>
      <c r="AA160" s="150"/>
      <c r="AB160" s="150"/>
      <c r="AC160" s="150"/>
      <c r="AD160" s="150"/>
      <c r="AE160" s="150"/>
      <c r="AF160" s="150"/>
      <c r="AG160" s="150"/>
      <c r="AH160" s="150"/>
      <c r="AI160" s="150"/>
      <c r="AK160" s="299"/>
    </row>
    <row r="161" spans="1:37">
      <c r="A161" s="299"/>
      <c r="B161" s="299" t="s">
        <v>702</v>
      </c>
      <c r="C161" s="299"/>
      <c r="D161" s="414"/>
      <c r="E161" s="59" t="s">
        <v>703</v>
      </c>
      <c r="F161" s="97"/>
      <c r="G161" s="97"/>
      <c r="H161" s="97"/>
      <c r="I161" s="97"/>
      <c r="J161" s="97"/>
      <c r="K161" s="154">
        <f t="array" ref="K161">ROUND(K162+K188,2)</f>
        <v>0</v>
      </c>
      <c r="L161" s="238">
        <f t="array" ref="L161">ROUND(L162+L188,2)</f>
        <v>0</v>
      </c>
      <c r="M161" s="154">
        <f t="array" ref="M161">ROUND(M162+M188,2)</f>
        <v>0</v>
      </c>
      <c r="N161" s="29">
        <f t="array" ref="N161">ROUND(N162+N188,2)</f>
        <v>0</v>
      </c>
      <c r="O161" s="29">
        <f t="array" ref="O161">ROUND(O162+O188,2)</f>
        <v>0</v>
      </c>
      <c r="P161" s="29">
        <f t="array" ref="P161">ROUND(P162+P188,2)</f>
        <v>0</v>
      </c>
      <c r="Q161" s="29">
        <f t="array" ref="Q161">ROUND(Q162+Q188,2)</f>
        <v>0</v>
      </c>
      <c r="R161" s="29">
        <f t="array" ref="R161">ROUND(R162+R188,2)</f>
        <v>0</v>
      </c>
      <c r="S161" s="29">
        <f t="array" ref="S161">ROUND(S162+S188,2)</f>
        <v>0</v>
      </c>
      <c r="T161" s="29">
        <f t="array" ref="T161">ROUND(T162+T188,2)</f>
        <v>0</v>
      </c>
      <c r="U161" s="29">
        <f t="array" ref="U161">ROUND(IF(O161+P161-Q161-R161-S161+T161&lt;0,0,O161+P161-Q161-R161-S161+T161),2)</f>
        <v>0</v>
      </c>
      <c r="V161" s="238">
        <f t="array" ref="V161">ROUND(V162+V188,2)</f>
        <v>0</v>
      </c>
      <c r="W161" s="238">
        <f t="array" ref="W161">ROUND(W162+W188,2)</f>
        <v>0</v>
      </c>
      <c r="X161" s="238">
        <f t="array" ref="X161">ROUND(X162+X188,2)</f>
        <v>0</v>
      </c>
      <c r="Y161" s="29">
        <f t="array" ref="Y161">ROUND(Y162+Y188,2)</f>
        <v>0</v>
      </c>
      <c r="Z161" s="29">
        <f t="array" ref="Z161">ROUND(Z162+Z188,2)</f>
        <v>0</v>
      </c>
      <c r="AA161" s="29">
        <f t="array" ref="AA161">ROUND(AA162+AA188,2)</f>
        <v>0</v>
      </c>
      <c r="AB161" s="29">
        <f t="array" ref="AB161">ROUND(AB162+AB188,2)</f>
        <v>0</v>
      </c>
      <c r="AC161" s="29">
        <f t="array" ref="AC161">ROUND(AC162+AC188,2)</f>
        <v>0</v>
      </c>
      <c r="AD161" s="154">
        <f t="array" ref="AD161">ROUND(AD162+AD188,2)</f>
        <v>0</v>
      </c>
      <c r="AE161" s="154">
        <f t="array" ref="AE161">ROUND(AE162+AE188,2)</f>
        <v>0</v>
      </c>
      <c r="AF161" s="154">
        <f t="array" ref="AF161">ROUND(AF162+AF188,2)</f>
        <v>0</v>
      </c>
      <c r="AG161" s="154">
        <f t="array" ref="AG161">ROUND(AG162+AG188,2)</f>
        <v>0</v>
      </c>
      <c r="AH161" s="154">
        <f t="array" ref="AH161">ROUND(AH162+AH188,2)</f>
        <v>0</v>
      </c>
      <c r="AI161" s="154">
        <f t="array" ref="AI161">ROUND(AI162+AI188,2)</f>
        <v>0</v>
      </c>
      <c r="AK161" s="299"/>
    </row>
    <row r="162" spans="1:37">
      <c r="A162" s="299"/>
      <c r="B162" s="299" t="s">
        <v>704</v>
      </c>
      <c r="C162" s="299"/>
      <c r="D162" s="414"/>
      <c r="E162" s="59" t="s">
        <v>705</v>
      </c>
      <c r="F162" s="97"/>
      <c r="G162" s="97"/>
      <c r="H162" s="97"/>
      <c r="I162" s="97"/>
      <c r="J162" s="97"/>
      <c r="K162" s="154">
        <f t="array" ref="K162">ROUND(K163+K164+K165,2)</f>
        <v>0</v>
      </c>
      <c r="L162" s="238">
        <f t="array" ref="L162">ROUND(L163+L164+L165,2)</f>
        <v>0</v>
      </c>
      <c r="M162" s="154">
        <f t="array" ref="M162">ROUND(M163+M164+M165,2)</f>
        <v>0</v>
      </c>
      <c r="N162" s="29">
        <f t="array" ref="N162">ROUND(N163+N164+N165,2)</f>
        <v>0</v>
      </c>
      <c r="O162" s="29">
        <f t="array" ref="O162">ROUND(O163+O164+O165,2)</f>
        <v>0</v>
      </c>
      <c r="P162" s="29">
        <f t="array" ref="P162">ROUND(P163+P164+P165,2)</f>
        <v>0</v>
      </c>
      <c r="Q162" s="29">
        <f t="array" ref="Q162">ROUND(Q163+Q164+Q165,2)</f>
        <v>0</v>
      </c>
      <c r="R162" s="29">
        <f t="array" ref="R162">ROUND(R163+R164+R165,2)</f>
        <v>0</v>
      </c>
      <c r="S162" s="29">
        <f t="array" ref="S162">ROUND(S163+S164+S165,2)</f>
        <v>0</v>
      </c>
      <c r="T162" s="29">
        <f t="array" ref="T162">ROUND(T163+T164+T165,2)</f>
        <v>0</v>
      </c>
      <c r="U162" s="29">
        <f t="array" ref="U162">ROUND(IF(O162+P162-Q162-R162-S162+T162&lt;0,0,O162+P162-Q162-R162-S162+T162),2)</f>
        <v>0</v>
      </c>
      <c r="V162" s="238">
        <f t="array" ref="V162">ROUND(V163+V164+V165,2)</f>
        <v>0</v>
      </c>
      <c r="W162" s="238">
        <f t="array" ref="W162">ROUND(W163+W164+W165,2)</f>
        <v>0</v>
      </c>
      <c r="X162" s="238">
        <f t="array" ref="X162">ROUND(X163+X164+X165,2)</f>
        <v>0</v>
      </c>
      <c r="Y162" s="29">
        <f t="array" ref="Y162">ROUND(Y163+Y164+Y165,2)</f>
        <v>0</v>
      </c>
      <c r="Z162" s="29">
        <f t="array" ref="Z162">ROUND(Z163+Z164+Z165,2)</f>
        <v>0</v>
      </c>
      <c r="AA162" s="29">
        <f t="array" ref="AA162">ROUND(AA163+AA164+AA165,2)</f>
        <v>0</v>
      </c>
      <c r="AB162" s="29">
        <f t="array" ref="AB162">ROUND(AB163+AB164+AB165,2)</f>
        <v>0</v>
      </c>
      <c r="AC162" s="29">
        <f t="array" ref="AC162">ROUND(AC163+AC164+AC165,2)</f>
        <v>0</v>
      </c>
      <c r="AD162" s="154">
        <f t="array" ref="AD162">ROUND(AD163+AD164+AD165,2)</f>
        <v>0</v>
      </c>
      <c r="AE162" s="154">
        <f t="array" ref="AE162">ROUND(AE163+AE164+AE165,2)</f>
        <v>0</v>
      </c>
      <c r="AF162" s="154">
        <f t="array" ref="AF162">ROUND(AF163+AF164+AF165,2)</f>
        <v>0</v>
      </c>
      <c r="AG162" s="154">
        <f t="array" ref="AG162">ROUND(AG163+AG164+AG165,2)</f>
        <v>0</v>
      </c>
      <c r="AH162" s="154">
        <f t="array" ref="AH162">ROUND(AH163+AH164+AH165,2)</f>
        <v>0</v>
      </c>
      <c r="AI162" s="154">
        <f t="array" ref="AI162">ROUND(AI163+AI164+AI165,2)</f>
        <v>0</v>
      </c>
      <c r="AK162" s="299"/>
    </row>
    <row r="163" spans="1:37">
      <c r="A163" s="299"/>
      <c r="B163" s="299" t="s">
        <v>706</v>
      </c>
      <c r="C163" s="299"/>
      <c r="D163" s="414"/>
      <c r="E163" s="59" t="s">
        <v>707</v>
      </c>
      <c r="F163" s="97"/>
      <c r="G163" s="97"/>
      <c r="H163" s="97"/>
      <c r="I163" s="97"/>
      <c r="J163" s="97"/>
      <c r="K163" s="150"/>
      <c r="L163" s="150"/>
      <c r="M163" s="150"/>
      <c r="N163" s="150"/>
      <c r="O163" s="150"/>
      <c r="P163" s="150"/>
      <c r="Q163" s="150"/>
      <c r="R163" s="150"/>
      <c r="S163" s="150"/>
      <c r="T163" s="150"/>
      <c r="U163" s="29">
        <f t="array" ref="U163">ROUND(IF(O163+P163-Q163-R163-S163+T163&lt;0,0,O163+P163-Q163-R163-S163+T163),2)</f>
        <v>0</v>
      </c>
      <c r="V163" s="239"/>
      <c r="W163" s="239"/>
      <c r="X163" s="239"/>
      <c r="Y163" s="150"/>
      <c r="Z163" s="150"/>
      <c r="AA163" s="150"/>
      <c r="AB163" s="150"/>
      <c r="AC163" s="150"/>
      <c r="AD163" s="150"/>
      <c r="AE163" s="150"/>
      <c r="AF163" s="150"/>
      <c r="AG163" s="150"/>
      <c r="AH163" s="150"/>
      <c r="AI163" s="150"/>
      <c r="AK163" s="299"/>
    </row>
    <row r="164" spans="1:37">
      <c r="A164" s="299"/>
      <c r="B164" s="299" t="s">
        <v>708</v>
      </c>
      <c r="C164" s="299"/>
      <c r="D164" s="414"/>
      <c r="E164" s="59" t="s">
        <v>709</v>
      </c>
      <c r="F164" s="97"/>
      <c r="G164" s="97"/>
      <c r="H164" s="97"/>
      <c r="I164" s="97"/>
      <c r="J164" s="97"/>
      <c r="K164" s="150"/>
      <c r="L164" s="150"/>
      <c r="M164" s="150"/>
      <c r="N164" s="150"/>
      <c r="O164" s="150"/>
      <c r="P164" s="150"/>
      <c r="Q164" s="150"/>
      <c r="R164" s="150"/>
      <c r="S164" s="150"/>
      <c r="T164" s="150"/>
      <c r="U164" s="29">
        <f t="array" ref="U164">ROUND(IF(O164+P164-Q164-R164-S164+T164&lt;0,0,O164+P164-Q164-R164-S164+T164),2)</f>
        <v>0</v>
      </c>
      <c r="V164" s="239"/>
      <c r="W164" s="239"/>
      <c r="X164" s="239"/>
      <c r="Y164" s="150"/>
      <c r="Z164" s="150"/>
      <c r="AA164" s="150"/>
      <c r="AB164" s="150"/>
      <c r="AC164" s="150"/>
      <c r="AD164" s="150"/>
      <c r="AE164" s="150"/>
      <c r="AF164" s="150"/>
      <c r="AG164" s="150"/>
      <c r="AH164" s="150"/>
      <c r="AI164" s="150"/>
      <c r="AK164" s="299"/>
    </row>
    <row r="165" spans="1:37">
      <c r="A165" s="299"/>
      <c r="B165" s="299" t="s">
        <v>710</v>
      </c>
      <c r="C165" s="299"/>
      <c r="D165" s="414"/>
      <c r="E165" s="75" t="s">
        <v>711</v>
      </c>
      <c r="F165" s="97"/>
      <c r="G165" s="97"/>
      <c r="H165" s="97"/>
      <c r="I165" s="97"/>
      <c r="J165" s="97"/>
      <c r="K165" s="154">
        <f t="array" ref="K165">SUM(K177:K178)</f>
        <v>0</v>
      </c>
      <c r="L165" s="238">
        <f t="array" ref="L165">SUM(L177:L178)</f>
        <v>0</v>
      </c>
      <c r="M165" s="154">
        <f t="array" ref="M165">SUM(M177:M178)</f>
        <v>0</v>
      </c>
      <c r="N165" s="29">
        <f t="array" ref="N165">SUM(N177:N178)</f>
        <v>0</v>
      </c>
      <c r="O165" s="29">
        <f t="array" ref="O165">SUM(O177:O178)</f>
        <v>0</v>
      </c>
      <c r="P165" s="29">
        <f t="array" ref="P165">SUM(P177:P178)</f>
        <v>0</v>
      </c>
      <c r="Q165" s="29">
        <f t="array" ref="Q165">SUM(Q177:Q178)</f>
        <v>0</v>
      </c>
      <c r="R165" s="29">
        <f t="array" ref="R165">SUM(R177:R178)</f>
        <v>0</v>
      </c>
      <c r="S165" s="29">
        <f t="array" ref="S165">SUM(S177:S178)</f>
        <v>0</v>
      </c>
      <c r="T165" s="29">
        <f t="array" ref="T165">SUM(T177:T178)</f>
        <v>0</v>
      </c>
      <c r="U165" s="29">
        <f t="array" ref="U165">ROUND(IF(O165+P165-Q165-R165-S165+T165&lt;0,0,O165+P165-Q165-R165-S165+T165),2)</f>
        <v>0</v>
      </c>
      <c r="V165" s="238">
        <f t="array" ref="V165">SUM(V177:V178)</f>
        <v>0</v>
      </c>
      <c r="W165" s="238">
        <f t="array" ref="W165">SUM(W177:W178)</f>
        <v>0</v>
      </c>
      <c r="X165" s="238">
        <f t="array" ref="X165">SUM(X177:X178)</f>
        <v>0</v>
      </c>
      <c r="Y165" s="29">
        <f t="array" ref="Y165">SUM(Y177:Y178)</f>
        <v>0</v>
      </c>
      <c r="Z165" s="29">
        <f t="array" ref="Z165">SUM(Z177:Z178)</f>
        <v>0</v>
      </c>
      <c r="AA165" s="29">
        <f t="array" ref="AA165">SUM(AA177:AA178)</f>
        <v>0</v>
      </c>
      <c r="AB165" s="29">
        <f t="array" ref="AB165">SUM(AB177:AB178)</f>
        <v>0</v>
      </c>
      <c r="AC165" s="29">
        <f t="array" ref="AC165">SUM(AC177:AC178)</f>
        <v>0</v>
      </c>
      <c r="AD165" s="154">
        <f t="array" ref="AD165">SUM(AD177:AD178)</f>
        <v>0</v>
      </c>
      <c r="AE165" s="154">
        <f t="array" ref="AE165">SUM(AE177:AE178)</f>
        <v>0</v>
      </c>
      <c r="AF165" s="154">
        <f t="array" ref="AF165">SUM(AF177:AF178)</f>
        <v>0</v>
      </c>
      <c r="AG165" s="154">
        <f t="array" ref="AG165">SUM(AG177:AG178)</f>
        <v>0</v>
      </c>
      <c r="AH165" s="154">
        <f t="array" ref="AH165">SUM(AH177:AH178)</f>
        <v>0</v>
      </c>
      <c r="AI165" s="154">
        <f t="array" ref="AI165">SUM(AI177:AI178)</f>
        <v>0</v>
      </c>
      <c r="AK165" s="299"/>
    </row>
    <row r="166" spans="1:37" s="169" customFormat="1" hidden="1">
      <c r="A166" s="299"/>
      <c r="B166" s="299"/>
      <c r="C166" s="299" t="s">
        <v>12</v>
      </c>
      <c r="D166" s="172"/>
      <c r="F166" s="97"/>
      <c r="G166" s="97"/>
      <c r="H166" s="97"/>
      <c r="I166" s="97"/>
      <c r="J166" s="97"/>
      <c r="T166" s="173"/>
      <c r="U166" s="173"/>
      <c r="V166" s="173"/>
      <c r="W166" s="173"/>
      <c r="X166" s="173"/>
      <c r="Y166" s="173"/>
      <c r="AK166" s="299"/>
    </row>
    <row r="167" spans="1:37" s="169" customFormat="1" hidden="1">
      <c r="A167" s="299"/>
      <c r="B167" s="299"/>
      <c r="C167" s="299" t="s">
        <v>30</v>
      </c>
      <c r="D167" s="264"/>
      <c r="E167" s="299"/>
      <c r="F167" s="271"/>
      <c r="G167" s="271"/>
      <c r="H167" s="271"/>
      <c r="I167" s="271"/>
      <c r="J167" s="271"/>
      <c r="K167" s="299"/>
      <c r="L167" s="299"/>
      <c r="M167" s="299"/>
      <c r="N167" s="299"/>
      <c r="O167" s="299"/>
      <c r="P167" s="299"/>
      <c r="Q167" s="299"/>
      <c r="R167" s="299"/>
      <c r="S167" s="299"/>
      <c r="T167" s="270"/>
      <c r="U167" s="270"/>
      <c r="V167" s="270"/>
      <c r="W167" s="270"/>
      <c r="X167" s="270"/>
      <c r="Y167" s="270"/>
      <c r="Z167" s="299"/>
      <c r="AA167" s="299"/>
      <c r="AB167" s="299"/>
      <c r="AC167" s="299"/>
      <c r="AD167" s="299"/>
      <c r="AE167" s="299"/>
      <c r="AF167" s="299"/>
      <c r="AG167" s="299"/>
      <c r="AH167" s="299"/>
      <c r="AI167" s="299"/>
      <c r="AJ167" s="299"/>
      <c r="AK167" s="299" t="s">
        <v>31</v>
      </c>
    </row>
    <row r="168" spans="1:37" s="169" customFormat="1" hidden="1">
      <c r="D168" s="172"/>
      <c r="F168" s="97"/>
      <c r="G168" s="97"/>
      <c r="H168" s="97"/>
      <c r="I168" s="97"/>
      <c r="J168" s="97"/>
      <c r="T168" s="173"/>
      <c r="U168" s="173"/>
      <c r="V168" s="173"/>
      <c r="W168" s="173"/>
      <c r="X168" s="173"/>
      <c r="Y168" s="173"/>
    </row>
    <row r="169" spans="1:37" s="169" customFormat="1" hidden="1">
      <c r="D169" s="172"/>
      <c r="F169" s="97"/>
      <c r="G169" s="97"/>
      <c r="H169" s="97"/>
      <c r="I169" s="97"/>
      <c r="J169" s="97"/>
      <c r="T169" s="173"/>
      <c r="U169" s="173"/>
      <c r="V169" s="173"/>
      <c r="W169" s="173"/>
      <c r="X169" s="173"/>
      <c r="Y169" s="173"/>
    </row>
    <row r="170" spans="1:37" s="169" customFormat="1" hidden="1">
      <c r="A170" s="299"/>
      <c r="B170" s="299"/>
      <c r="C170" s="299" t="s">
        <v>2190</v>
      </c>
      <c r="D170" s="264"/>
      <c r="E170" s="299"/>
      <c r="F170" s="271"/>
      <c r="G170" s="271"/>
      <c r="H170" s="271"/>
      <c r="I170" s="271"/>
      <c r="J170" s="271"/>
      <c r="K170" s="299"/>
      <c r="L170" s="299"/>
      <c r="M170" s="299"/>
      <c r="N170" s="299"/>
      <c r="O170" s="299"/>
      <c r="P170" s="299"/>
      <c r="Q170" s="299"/>
      <c r="R170" s="299"/>
      <c r="S170" s="299"/>
      <c r="T170" s="270"/>
      <c r="U170" s="270"/>
      <c r="V170" s="270"/>
      <c r="W170" s="270"/>
      <c r="X170" s="270"/>
      <c r="Y170" s="270"/>
      <c r="Z170" s="299"/>
      <c r="AA170" s="299"/>
      <c r="AB170" s="299"/>
      <c r="AC170" s="299"/>
      <c r="AD170" s="299"/>
      <c r="AE170" s="299"/>
      <c r="AF170" s="299"/>
      <c r="AG170" s="299"/>
      <c r="AH170" s="299"/>
      <c r="AI170" s="299"/>
      <c r="AJ170" s="299"/>
      <c r="AK170" s="299"/>
    </row>
    <row r="171" spans="1:37" s="169" customFormat="1" hidden="1">
      <c r="A171" s="299"/>
      <c r="B171" s="299"/>
      <c r="C171" s="299"/>
      <c r="D171" s="264"/>
      <c r="E171" s="299"/>
      <c r="F171" s="271"/>
      <c r="G171" s="271"/>
      <c r="H171" s="271"/>
      <c r="I171" s="271"/>
      <c r="J171" s="271"/>
      <c r="K171" s="299" t="s">
        <v>599</v>
      </c>
      <c r="L171" s="299" t="s">
        <v>2250</v>
      </c>
      <c r="M171" s="299" t="s">
        <v>2023</v>
      </c>
      <c r="N171" s="299" t="s">
        <v>600</v>
      </c>
      <c r="O171" s="299" t="s">
        <v>601</v>
      </c>
      <c r="P171" s="299" t="s">
        <v>602</v>
      </c>
      <c r="Q171" s="299" t="s">
        <v>603</v>
      </c>
      <c r="R171" s="299" t="s">
        <v>604</v>
      </c>
      <c r="S171" s="299" t="s">
        <v>605</v>
      </c>
      <c r="T171" s="270" t="s">
        <v>606</v>
      </c>
      <c r="U171" s="270" t="s">
        <v>607</v>
      </c>
      <c r="V171" s="270" t="s">
        <v>2254</v>
      </c>
      <c r="W171" s="270" t="s">
        <v>2255</v>
      </c>
      <c r="X171" s="270" t="s">
        <v>2256</v>
      </c>
      <c r="Y171" s="270" t="s">
        <v>608</v>
      </c>
      <c r="Z171" s="299" t="s">
        <v>609</v>
      </c>
      <c r="AA171" s="299" t="s">
        <v>610</v>
      </c>
      <c r="AB171" s="299" t="s">
        <v>402</v>
      </c>
      <c r="AC171" s="299" t="s">
        <v>611</v>
      </c>
      <c r="AD171" s="299" t="s">
        <v>612</v>
      </c>
      <c r="AE171" s="299" t="s">
        <v>613</v>
      </c>
      <c r="AF171" s="299" t="s">
        <v>2015</v>
      </c>
      <c r="AG171" s="299" t="s">
        <v>2016</v>
      </c>
      <c r="AH171" s="299" t="s">
        <v>2017</v>
      </c>
      <c r="AI171" s="299" t="s">
        <v>2018</v>
      </c>
      <c r="AJ171" s="299"/>
      <c r="AK171" s="299"/>
    </row>
    <row r="172" spans="1:37" s="169" customFormat="1" hidden="1">
      <c r="A172" s="299"/>
      <c r="B172" s="299"/>
      <c r="C172" s="299"/>
      <c r="D172" s="264"/>
      <c r="E172" s="299" t="s">
        <v>712</v>
      </c>
      <c r="F172" s="271"/>
      <c r="G172" s="271"/>
      <c r="H172" s="271"/>
      <c r="I172" s="271"/>
      <c r="J172" s="271"/>
      <c r="K172" s="299"/>
      <c r="L172" s="299"/>
      <c r="M172" s="299"/>
      <c r="N172" s="299"/>
      <c r="O172" s="299"/>
      <c r="P172" s="299"/>
      <c r="Q172" s="299"/>
      <c r="R172" s="299"/>
      <c r="S172" s="299"/>
      <c r="T172" s="270"/>
      <c r="U172" s="270"/>
      <c r="V172" s="270"/>
      <c r="W172" s="270"/>
      <c r="X172" s="270"/>
      <c r="Y172" s="270"/>
      <c r="Z172" s="299"/>
      <c r="AA172" s="299"/>
      <c r="AB172" s="299"/>
      <c r="AC172" s="299"/>
      <c r="AD172" s="299"/>
      <c r="AE172" s="299"/>
      <c r="AF172" s="299"/>
      <c r="AG172" s="299"/>
      <c r="AH172" s="299"/>
      <c r="AI172" s="299"/>
      <c r="AJ172" s="299"/>
      <c r="AK172" s="299"/>
    </row>
    <row r="173" spans="1:37" s="169" customFormat="1" hidden="1">
      <c r="A173" s="299"/>
      <c r="B173" s="299"/>
      <c r="C173" s="299" t="s">
        <v>10</v>
      </c>
      <c r="D173" s="264" t="s">
        <v>11</v>
      </c>
      <c r="E173" s="299" t="s">
        <v>270</v>
      </c>
      <c r="F173" s="271"/>
      <c r="G173" s="271"/>
      <c r="H173" s="271"/>
      <c r="I173" s="271"/>
      <c r="J173" s="271"/>
      <c r="K173" s="299"/>
      <c r="L173" s="299"/>
      <c r="M173" s="299"/>
      <c r="N173" s="299"/>
      <c r="O173" s="299"/>
      <c r="P173" s="299"/>
      <c r="Q173" s="299"/>
      <c r="R173" s="299"/>
      <c r="S173" s="299"/>
      <c r="T173" s="270"/>
      <c r="U173" s="270"/>
      <c r="V173" s="270"/>
      <c r="W173" s="270"/>
      <c r="X173" s="270"/>
      <c r="Y173" s="270"/>
      <c r="Z173" s="299"/>
      <c r="AA173" s="299"/>
      <c r="AB173" s="299"/>
      <c r="AC173" s="299"/>
      <c r="AD173" s="299"/>
      <c r="AE173" s="299"/>
      <c r="AF173" s="299"/>
      <c r="AG173" s="299"/>
      <c r="AH173" s="299"/>
      <c r="AI173" s="299"/>
      <c r="AJ173" s="299" t="s">
        <v>12</v>
      </c>
      <c r="AK173" s="299" t="s">
        <v>13</v>
      </c>
    </row>
    <row r="174" spans="1:37" hidden="1">
      <c r="A174" s="299"/>
      <c r="B174" s="299"/>
      <c r="C174" s="299" t="s">
        <v>156</v>
      </c>
      <c r="D174" s="85"/>
      <c r="E174" s="54" t="s">
        <v>157</v>
      </c>
      <c r="F174" s="97"/>
      <c r="G174" s="97"/>
      <c r="H174" s="97"/>
      <c r="I174" s="97"/>
      <c r="J174" s="97"/>
      <c r="K174" s="49" t="str">
        <f>StartUp!G8</f>
        <v>01-Jan-2020</v>
      </c>
      <c r="L174" s="251" t="str">
        <f>StartUp!G8</f>
        <v>01-Jan-2020</v>
      </c>
      <c r="M174" s="49" t="str">
        <f>StartUp!G8</f>
        <v>01-Jan-2020</v>
      </c>
      <c r="N174" s="49" t="str">
        <f>StartUp!G10</f>
        <v>01-Apr-2019</v>
      </c>
      <c r="O174" s="49" t="str">
        <f>StartUp!G10</f>
        <v>01-Apr-2019</v>
      </c>
      <c r="P174" s="49" t="str">
        <f>StartUp!G10</f>
        <v>01-Apr-2019</v>
      </c>
      <c r="Q174" s="49" t="str">
        <f>StartUp!G10</f>
        <v>01-Apr-2019</v>
      </c>
      <c r="R174" s="49" t="str">
        <f>StartUp!G10</f>
        <v>01-Apr-2019</v>
      </c>
      <c r="S174" s="49" t="str">
        <f>StartUp!G10</f>
        <v>01-Apr-2019</v>
      </c>
      <c r="T174" s="49" t="str">
        <f>StartUp!G10</f>
        <v>01-Apr-2019</v>
      </c>
      <c r="U174" s="49" t="str">
        <f>StartUp!G10</f>
        <v>01-Apr-2019</v>
      </c>
      <c r="V174" s="251" t="str">
        <f>StartUp!G8</f>
        <v>01-Jan-2020</v>
      </c>
      <c r="W174" s="251" t="str">
        <f>StartUp!G8</f>
        <v>01-Jan-2020</v>
      </c>
      <c r="X174" s="251" t="str">
        <f>StartUp!G8</f>
        <v>01-Jan-2020</v>
      </c>
      <c r="Y174" s="49" t="str">
        <f>StartUp!G8</f>
        <v>01-Jan-2020</v>
      </c>
      <c r="Z174" s="49" t="str">
        <f>StartUp!G8</f>
        <v>01-Jan-2020</v>
      </c>
      <c r="AA174" s="49" t="str">
        <f>StartUp!G8</f>
        <v>01-Jan-2020</v>
      </c>
      <c r="AB174" s="49" t="str">
        <f>StartUp!G10</f>
        <v>01-Apr-2019</v>
      </c>
      <c r="AC174" s="49" t="str">
        <f>StartUp!G10</f>
        <v>01-Apr-2019</v>
      </c>
      <c r="AD174" s="251" t="str">
        <f>StartUp!G10</f>
        <v>01-Apr-2019</v>
      </c>
      <c r="AE174" s="251" t="str">
        <f>StartUp!G10</f>
        <v>01-Apr-2019</v>
      </c>
      <c r="AF174" s="49" t="str">
        <f>StartUp!G10</f>
        <v>01-Apr-2019</v>
      </c>
      <c r="AG174" s="49" t="str">
        <f>StartUp!G10</f>
        <v>01-Apr-2019</v>
      </c>
      <c r="AH174" s="49" t="str">
        <f>StartUp!G10</f>
        <v>01-Apr-2019</v>
      </c>
      <c r="AI174" s="49" t="str">
        <f>StartUp!G10</f>
        <v>01-Apr-2019</v>
      </c>
      <c r="AJ174" s="32"/>
      <c r="AK174" s="299"/>
    </row>
    <row r="175" spans="1:37" hidden="1">
      <c r="A175" s="299"/>
      <c r="B175" s="299"/>
      <c r="C175" s="299" t="s">
        <v>158</v>
      </c>
      <c r="D175" s="85"/>
      <c r="E175" s="54" t="s">
        <v>159</v>
      </c>
      <c r="F175" s="97"/>
      <c r="G175" s="97"/>
      <c r="H175" s="97"/>
      <c r="I175" s="97"/>
      <c r="J175" s="97"/>
      <c r="K175" s="49">
        <f>StartUp!G9</f>
        <v>0</v>
      </c>
      <c r="L175" s="251">
        <f>StartUp!G9</f>
        <v>0</v>
      </c>
      <c r="M175" s="49">
        <f>StartUp!G9</f>
        <v>0</v>
      </c>
      <c r="N175" s="49">
        <f>StartUp!G9</f>
        <v>0</v>
      </c>
      <c r="O175" s="49">
        <f>StartUp!G9</f>
        <v>0</v>
      </c>
      <c r="P175" s="49">
        <f>StartUp!G9</f>
        <v>0</v>
      </c>
      <c r="Q175" s="49">
        <f>StartUp!G9</f>
        <v>0</v>
      </c>
      <c r="R175" s="49">
        <f>StartUp!G9</f>
        <v>0</v>
      </c>
      <c r="S175" s="49">
        <f>StartUp!G9</f>
        <v>0</v>
      </c>
      <c r="T175" s="49">
        <f>StartUp!G9</f>
        <v>0</v>
      </c>
      <c r="U175" s="49">
        <f>StartUp!G9</f>
        <v>0</v>
      </c>
      <c r="V175" s="251">
        <f>StartUp!G9</f>
        <v>0</v>
      </c>
      <c r="W175" s="251">
        <f>StartUp!G9</f>
        <v>0</v>
      </c>
      <c r="X175" s="251">
        <f>StartUp!G9</f>
        <v>0</v>
      </c>
      <c r="Y175" s="49">
        <f>StartUp!G9</f>
        <v>0</v>
      </c>
      <c r="Z175" s="49">
        <f>StartUp!G9</f>
        <v>0</v>
      </c>
      <c r="AA175" s="49">
        <f>StartUp!G9</f>
        <v>0</v>
      </c>
      <c r="AB175" s="49">
        <f>StartUp!G9</f>
        <v>0</v>
      </c>
      <c r="AC175" s="49">
        <f>StartUp!G9</f>
        <v>0</v>
      </c>
      <c r="AD175" s="49">
        <f>StartUp!G9</f>
        <v>0</v>
      </c>
      <c r="AE175" s="49">
        <f>StartUp!G9</f>
        <v>0</v>
      </c>
      <c r="AF175" s="49">
        <f>StartUp!G9</f>
        <v>0</v>
      </c>
      <c r="AG175" s="49">
        <f>StartUp!G9</f>
        <v>0</v>
      </c>
      <c r="AH175" s="49">
        <f>StartUp!G9</f>
        <v>0</v>
      </c>
      <c r="AI175" s="49">
        <f>StartUp!G9</f>
        <v>0</v>
      </c>
      <c r="AJ175" s="32"/>
      <c r="AK175" s="299"/>
    </row>
    <row r="176" spans="1:37" hidden="1">
      <c r="A176" s="299"/>
      <c r="B176" s="299"/>
      <c r="C176" s="299" t="s">
        <v>12</v>
      </c>
      <c r="D176" s="5"/>
      <c r="F176" s="97"/>
      <c r="G176" s="97"/>
      <c r="H176" s="97"/>
      <c r="I176" s="97"/>
      <c r="J176" s="97"/>
      <c r="T176" s="95"/>
      <c r="U176" s="95"/>
      <c r="V176" s="151"/>
      <c r="W176" s="151"/>
      <c r="X176" s="151"/>
      <c r="Y176" s="95"/>
      <c r="AK176" s="299"/>
    </row>
    <row r="177" spans="1:37">
      <c r="A177" s="299"/>
      <c r="B177" s="299" t="s">
        <v>710</v>
      </c>
      <c r="C177" s="301"/>
      <c r="D177" s="205"/>
      <c r="E177" s="225"/>
      <c r="F177" s="97"/>
      <c r="G177" s="97"/>
      <c r="H177" s="97"/>
      <c r="I177" s="97"/>
      <c r="J177" s="97"/>
      <c r="K177" s="150"/>
      <c r="L177" s="150"/>
      <c r="M177" s="150"/>
      <c r="N177" s="150"/>
      <c r="O177" s="150"/>
      <c r="P177" s="150"/>
      <c r="Q177" s="150"/>
      <c r="R177" s="150"/>
      <c r="S177" s="150"/>
      <c r="T177" s="150"/>
      <c r="U177" s="29">
        <f t="array" ref="U177">ROUND(IF(O177+P177-Q177-R177-S177+T177&lt;0,0,O177+P177-Q177-R177-S177+T177),2)</f>
        <v>0</v>
      </c>
      <c r="V177" s="239"/>
      <c r="W177" s="239"/>
      <c r="X177" s="239"/>
      <c r="Y177" s="150"/>
      <c r="Z177" s="150"/>
      <c r="AA177" s="150"/>
      <c r="AB177" s="150"/>
      <c r="AC177" s="150"/>
      <c r="AD177" s="150"/>
      <c r="AE177" s="150"/>
      <c r="AF177" s="150"/>
      <c r="AG177" s="150"/>
      <c r="AH177" s="150"/>
      <c r="AI177" s="150"/>
      <c r="AK177" s="299"/>
    </row>
    <row r="178" spans="1:37" s="169" customFormat="1" hidden="1">
      <c r="A178" s="299"/>
      <c r="B178" s="299"/>
      <c r="C178" s="299" t="s">
        <v>12</v>
      </c>
      <c r="D178" s="226"/>
      <c r="T178" s="173"/>
      <c r="U178" s="173"/>
      <c r="V178" s="173"/>
      <c r="W178" s="173"/>
      <c r="X178" s="173"/>
      <c r="Y178" s="173"/>
      <c r="AK178" s="299"/>
    </row>
    <row r="179" spans="1:37" s="169" customFormat="1" hidden="1">
      <c r="A179" s="299"/>
      <c r="B179" s="299"/>
      <c r="C179" s="299" t="s">
        <v>30</v>
      </c>
      <c r="D179" s="272"/>
      <c r="E179" s="299"/>
      <c r="F179" s="299"/>
      <c r="G179" s="299"/>
      <c r="H179" s="299"/>
      <c r="I179" s="299"/>
      <c r="J179" s="299"/>
      <c r="K179" s="299"/>
      <c r="L179" s="299"/>
      <c r="M179" s="299"/>
      <c r="N179" s="299"/>
      <c r="O179" s="299"/>
      <c r="P179" s="299"/>
      <c r="Q179" s="299"/>
      <c r="R179" s="299"/>
      <c r="S179" s="299"/>
      <c r="T179" s="270"/>
      <c r="U179" s="270"/>
      <c r="V179" s="270"/>
      <c r="W179" s="270"/>
      <c r="X179" s="270"/>
      <c r="Y179" s="270"/>
      <c r="Z179" s="299"/>
      <c r="AA179" s="299"/>
      <c r="AB179" s="299"/>
      <c r="AC179" s="299"/>
      <c r="AD179" s="299"/>
      <c r="AE179" s="299"/>
      <c r="AF179" s="299"/>
      <c r="AG179" s="299"/>
      <c r="AH179" s="299"/>
      <c r="AI179" s="299"/>
      <c r="AJ179" s="299"/>
      <c r="AK179" s="299" t="s">
        <v>31</v>
      </c>
    </row>
    <row r="180" spans="1:37" s="169" customFormat="1" hidden="1">
      <c r="D180" s="226"/>
      <c r="T180" s="173"/>
      <c r="U180" s="173"/>
      <c r="V180" s="173"/>
      <c r="W180" s="173"/>
      <c r="X180" s="173"/>
      <c r="Y180" s="173"/>
    </row>
    <row r="181" spans="1:37" s="169" customFormat="1" hidden="1">
      <c r="A181" s="299"/>
      <c r="B181" s="299"/>
      <c r="C181" s="299" t="s">
        <v>2191</v>
      </c>
      <c r="D181" s="272"/>
      <c r="E181" s="299"/>
      <c r="F181" s="299"/>
      <c r="G181" s="299"/>
      <c r="H181" s="299"/>
      <c r="I181" s="299"/>
      <c r="J181" s="299"/>
      <c r="K181" s="299"/>
      <c r="L181" s="299"/>
      <c r="M181" s="299"/>
      <c r="N181" s="299"/>
      <c r="O181" s="299"/>
      <c r="P181" s="299"/>
      <c r="Q181" s="299"/>
      <c r="R181" s="299"/>
      <c r="S181" s="299"/>
      <c r="T181" s="270"/>
      <c r="U181" s="270"/>
      <c r="V181" s="270"/>
      <c r="W181" s="270"/>
      <c r="X181" s="270"/>
      <c r="Y181" s="270"/>
      <c r="Z181" s="299"/>
      <c r="AA181" s="299"/>
      <c r="AB181" s="299"/>
      <c r="AC181" s="299"/>
      <c r="AD181" s="299"/>
      <c r="AE181" s="299"/>
      <c r="AF181" s="299"/>
      <c r="AG181" s="299"/>
      <c r="AH181" s="299"/>
      <c r="AI181" s="299"/>
      <c r="AJ181" s="299"/>
      <c r="AK181" s="299"/>
    </row>
    <row r="182" spans="1:37" s="169" customFormat="1" hidden="1">
      <c r="A182" s="299"/>
      <c r="B182" s="299"/>
      <c r="C182" s="299"/>
      <c r="D182" s="272"/>
      <c r="E182" s="299"/>
      <c r="F182" s="299" t="s">
        <v>2021</v>
      </c>
      <c r="G182" s="299" t="s">
        <v>2022</v>
      </c>
      <c r="H182" s="299" t="s">
        <v>401</v>
      </c>
      <c r="I182" s="299" t="s">
        <v>404</v>
      </c>
      <c r="J182" s="299" t="s">
        <v>405</v>
      </c>
      <c r="K182" s="299" t="s">
        <v>599</v>
      </c>
      <c r="L182" s="299" t="s">
        <v>2250</v>
      </c>
      <c r="M182" s="299" t="s">
        <v>2023</v>
      </c>
      <c r="N182" s="299" t="s">
        <v>600</v>
      </c>
      <c r="O182" s="299" t="s">
        <v>601</v>
      </c>
      <c r="P182" s="299" t="s">
        <v>602</v>
      </c>
      <c r="Q182" s="299" t="s">
        <v>603</v>
      </c>
      <c r="R182" s="299" t="s">
        <v>604</v>
      </c>
      <c r="S182" s="299" t="s">
        <v>605</v>
      </c>
      <c r="T182" s="270" t="s">
        <v>606</v>
      </c>
      <c r="U182" s="270" t="s">
        <v>607</v>
      </c>
      <c r="V182" s="270" t="s">
        <v>2254</v>
      </c>
      <c r="W182" s="270" t="s">
        <v>2255</v>
      </c>
      <c r="X182" s="270" t="s">
        <v>2256</v>
      </c>
      <c r="Y182" s="270" t="s">
        <v>608</v>
      </c>
      <c r="Z182" s="299" t="s">
        <v>609</v>
      </c>
      <c r="AA182" s="299" t="s">
        <v>610</v>
      </c>
      <c r="AB182" s="299" t="s">
        <v>402</v>
      </c>
      <c r="AC182" s="299" t="s">
        <v>611</v>
      </c>
      <c r="AD182" s="299" t="s">
        <v>612</v>
      </c>
      <c r="AE182" s="299" t="s">
        <v>613</v>
      </c>
      <c r="AF182" s="299" t="s">
        <v>2015</v>
      </c>
      <c r="AG182" s="299" t="s">
        <v>2016</v>
      </c>
      <c r="AH182" s="299" t="s">
        <v>2017</v>
      </c>
      <c r="AI182" s="299" t="s">
        <v>2018</v>
      </c>
      <c r="AJ182" s="299"/>
      <c r="AK182" s="299"/>
    </row>
    <row r="183" spans="1:37" s="169" customFormat="1" hidden="1">
      <c r="A183" s="299"/>
      <c r="B183" s="299"/>
      <c r="C183" s="299"/>
      <c r="D183" s="272"/>
      <c r="E183" s="299"/>
      <c r="F183" s="299"/>
      <c r="G183" s="299"/>
      <c r="H183" s="299"/>
      <c r="I183" s="299"/>
      <c r="J183" s="299"/>
      <c r="K183" s="299"/>
      <c r="L183" s="299"/>
      <c r="M183" s="299"/>
      <c r="N183" s="299"/>
      <c r="O183" s="299"/>
      <c r="P183" s="299"/>
      <c r="Q183" s="299"/>
      <c r="R183" s="299"/>
      <c r="S183" s="299"/>
      <c r="T183" s="270"/>
      <c r="U183" s="270"/>
      <c r="V183" s="270"/>
      <c r="W183" s="270"/>
      <c r="X183" s="270"/>
      <c r="Y183" s="270"/>
      <c r="Z183" s="299"/>
      <c r="AA183" s="299"/>
      <c r="AB183" s="299"/>
      <c r="AC183" s="299"/>
      <c r="AD183" s="299"/>
      <c r="AE183" s="299"/>
      <c r="AF183" s="299"/>
      <c r="AG183" s="299"/>
      <c r="AH183" s="299"/>
      <c r="AI183" s="299"/>
      <c r="AJ183" s="299"/>
      <c r="AK183" s="299"/>
    </row>
    <row r="184" spans="1:37" s="169" customFormat="1" hidden="1">
      <c r="A184" s="299"/>
      <c r="B184" s="299"/>
      <c r="C184" s="299" t="s">
        <v>10</v>
      </c>
      <c r="D184" s="272" t="s">
        <v>11</v>
      </c>
      <c r="E184" s="299" t="s">
        <v>11</v>
      </c>
      <c r="F184" s="299"/>
      <c r="G184" s="299"/>
      <c r="H184" s="299"/>
      <c r="I184" s="299"/>
      <c r="J184" s="299"/>
      <c r="K184" s="299"/>
      <c r="L184" s="299"/>
      <c r="M184" s="299"/>
      <c r="N184" s="299"/>
      <c r="O184" s="299"/>
      <c r="P184" s="299"/>
      <c r="Q184" s="299"/>
      <c r="R184" s="299"/>
      <c r="S184" s="299"/>
      <c r="T184" s="270"/>
      <c r="U184" s="270"/>
      <c r="V184" s="270"/>
      <c r="W184" s="270"/>
      <c r="X184" s="270"/>
      <c r="Y184" s="270"/>
      <c r="Z184" s="299"/>
      <c r="AA184" s="299"/>
      <c r="AB184" s="299"/>
      <c r="AC184" s="299"/>
      <c r="AD184" s="299"/>
      <c r="AE184" s="299"/>
      <c r="AF184" s="299"/>
      <c r="AG184" s="299"/>
      <c r="AH184" s="299"/>
      <c r="AI184" s="299"/>
      <c r="AJ184" s="299" t="s">
        <v>12</v>
      </c>
      <c r="AK184" s="299" t="s">
        <v>13</v>
      </c>
    </row>
    <row r="185" spans="1:37" hidden="1">
      <c r="A185" s="299"/>
      <c r="B185" s="299"/>
      <c r="C185" s="299" t="s">
        <v>156</v>
      </c>
      <c r="D185" s="227"/>
      <c r="E185" s="54" t="s">
        <v>157</v>
      </c>
      <c r="F185" s="49" t="str">
        <f>StartUp!G8</f>
        <v>01-Jan-2020</v>
      </c>
      <c r="G185" s="49" t="str">
        <f>StartUp!G8</f>
        <v>01-Jan-2020</v>
      </c>
      <c r="H185" s="49" t="str">
        <f>StartUp!G8</f>
        <v>01-Jan-2020</v>
      </c>
      <c r="I185" s="49" t="str">
        <f>StartUp!G8</f>
        <v>01-Jan-2020</v>
      </c>
      <c r="J185" s="49" t="str">
        <f>StartUp!G8</f>
        <v>01-Jan-2020</v>
      </c>
      <c r="K185" s="49" t="str">
        <f>StartUp!G8</f>
        <v>01-Jan-2020</v>
      </c>
      <c r="L185" s="251" t="str">
        <f>StartUp!G8</f>
        <v>01-Jan-2020</v>
      </c>
      <c r="M185" s="49" t="str">
        <f>StartUp!G8</f>
        <v>01-Jan-2020</v>
      </c>
      <c r="N185" s="49" t="str">
        <f>StartUp!G10</f>
        <v>01-Apr-2019</v>
      </c>
      <c r="O185" s="49" t="str">
        <f>StartUp!G10</f>
        <v>01-Apr-2019</v>
      </c>
      <c r="P185" s="49" t="str">
        <f>StartUp!G10</f>
        <v>01-Apr-2019</v>
      </c>
      <c r="Q185" s="49" t="str">
        <f>StartUp!G10</f>
        <v>01-Apr-2019</v>
      </c>
      <c r="R185" s="49" t="str">
        <f>StartUp!G10</f>
        <v>01-Apr-2019</v>
      </c>
      <c r="S185" s="49" t="str">
        <f>StartUp!G10</f>
        <v>01-Apr-2019</v>
      </c>
      <c r="T185" s="49" t="str">
        <f>StartUp!G10</f>
        <v>01-Apr-2019</v>
      </c>
      <c r="U185" s="49" t="str">
        <f>StartUp!G10</f>
        <v>01-Apr-2019</v>
      </c>
      <c r="V185" s="251" t="str">
        <f>StartUp!G8</f>
        <v>01-Jan-2020</v>
      </c>
      <c r="W185" s="251" t="str">
        <f>StartUp!G8</f>
        <v>01-Jan-2020</v>
      </c>
      <c r="X185" s="251" t="str">
        <f>StartUp!G8</f>
        <v>01-Jan-2020</v>
      </c>
      <c r="Y185" s="49" t="str">
        <f>StartUp!G8</f>
        <v>01-Jan-2020</v>
      </c>
      <c r="Z185" s="49" t="str">
        <f>StartUp!G8</f>
        <v>01-Jan-2020</v>
      </c>
      <c r="AA185" s="49" t="str">
        <f>StartUp!G8</f>
        <v>01-Jan-2020</v>
      </c>
      <c r="AB185" s="49" t="str">
        <f>StartUp!G10</f>
        <v>01-Apr-2019</v>
      </c>
      <c r="AC185" s="49" t="str">
        <f>StartUp!G10</f>
        <v>01-Apr-2019</v>
      </c>
      <c r="AD185" s="251" t="str">
        <f>StartUp!G10</f>
        <v>01-Apr-2019</v>
      </c>
      <c r="AE185" s="251" t="str">
        <f>StartUp!G10</f>
        <v>01-Apr-2019</v>
      </c>
      <c r="AF185" s="49" t="str">
        <f>StartUp!G10</f>
        <v>01-Apr-2019</v>
      </c>
      <c r="AG185" s="49" t="str">
        <f>StartUp!G10</f>
        <v>01-Apr-2019</v>
      </c>
      <c r="AH185" s="49" t="str">
        <f>StartUp!G10</f>
        <v>01-Apr-2019</v>
      </c>
      <c r="AI185" s="49" t="str">
        <f>StartUp!G10</f>
        <v>01-Apr-2019</v>
      </c>
      <c r="AJ185" s="32"/>
      <c r="AK185" s="299"/>
    </row>
    <row r="186" spans="1:37" hidden="1">
      <c r="A186" s="299"/>
      <c r="B186" s="299"/>
      <c r="C186" s="299" t="s">
        <v>158</v>
      </c>
      <c r="D186" s="227"/>
      <c r="E186" s="54" t="s">
        <v>159</v>
      </c>
      <c r="F186" s="49">
        <f>StartUp!G9</f>
        <v>0</v>
      </c>
      <c r="G186" s="49">
        <f>StartUp!G9</f>
        <v>0</v>
      </c>
      <c r="H186" s="49">
        <f>StartUp!G9</f>
        <v>0</v>
      </c>
      <c r="I186" s="49">
        <f>StartUp!G9</f>
        <v>0</v>
      </c>
      <c r="J186" s="49">
        <f>StartUp!G9</f>
        <v>0</v>
      </c>
      <c r="K186" s="49">
        <f>StartUp!G9</f>
        <v>0</v>
      </c>
      <c r="L186" s="251">
        <f>StartUp!G9</f>
        <v>0</v>
      </c>
      <c r="M186" s="49">
        <f>StartUp!G9</f>
        <v>0</v>
      </c>
      <c r="N186" s="49">
        <f>StartUp!G9</f>
        <v>0</v>
      </c>
      <c r="O186" s="49">
        <f>StartUp!G9</f>
        <v>0</v>
      </c>
      <c r="P186" s="49">
        <f>StartUp!G9</f>
        <v>0</v>
      </c>
      <c r="Q186" s="49">
        <f>StartUp!G9</f>
        <v>0</v>
      </c>
      <c r="R186" s="49">
        <f>StartUp!G9</f>
        <v>0</v>
      </c>
      <c r="S186" s="49">
        <f>StartUp!G9</f>
        <v>0</v>
      </c>
      <c r="T186" s="49">
        <f>StartUp!G9</f>
        <v>0</v>
      </c>
      <c r="U186" s="49">
        <f>StartUp!G9</f>
        <v>0</v>
      </c>
      <c r="V186" s="251">
        <f>StartUp!G9</f>
        <v>0</v>
      </c>
      <c r="W186" s="251">
        <f>StartUp!G9</f>
        <v>0</v>
      </c>
      <c r="X186" s="251">
        <f>StartUp!G9</f>
        <v>0</v>
      </c>
      <c r="Y186" s="49">
        <f>StartUp!G9</f>
        <v>0</v>
      </c>
      <c r="Z186" s="49">
        <f>StartUp!G9</f>
        <v>0</v>
      </c>
      <c r="AA186" s="49">
        <f>StartUp!G9</f>
        <v>0</v>
      </c>
      <c r="AB186" s="49">
        <f>StartUp!G9</f>
        <v>0</v>
      </c>
      <c r="AC186" s="49">
        <f>StartUp!G9</f>
        <v>0</v>
      </c>
      <c r="AD186" s="49">
        <f>StartUp!G9</f>
        <v>0</v>
      </c>
      <c r="AE186" s="49">
        <f>StartUp!G9</f>
        <v>0</v>
      </c>
      <c r="AF186" s="49">
        <f>StartUp!G9</f>
        <v>0</v>
      </c>
      <c r="AG186" s="49">
        <f>StartUp!G9</f>
        <v>0</v>
      </c>
      <c r="AH186" s="49">
        <f>StartUp!G9</f>
        <v>0</v>
      </c>
      <c r="AI186" s="49">
        <f>StartUp!G9</f>
        <v>0</v>
      </c>
      <c r="AJ186" s="32"/>
      <c r="AK186" s="299"/>
    </row>
    <row r="187" spans="1:37" hidden="1">
      <c r="A187" s="299"/>
      <c r="B187" s="299"/>
      <c r="C187" s="299" t="s">
        <v>12</v>
      </c>
      <c r="D187" s="6"/>
      <c r="T187" s="95"/>
      <c r="U187" s="95"/>
      <c r="V187" s="151"/>
      <c r="W187" s="151"/>
      <c r="X187" s="151"/>
      <c r="Y187" s="95"/>
      <c r="AK187" s="299"/>
    </row>
    <row r="188" spans="1:37">
      <c r="A188" s="299"/>
      <c r="B188" s="299" t="s">
        <v>713</v>
      </c>
      <c r="C188" s="299"/>
      <c r="D188" s="204"/>
      <c r="E188" s="206" t="s">
        <v>714</v>
      </c>
      <c r="F188" s="97"/>
      <c r="G188" s="97"/>
      <c r="H188" s="97"/>
      <c r="I188" s="97"/>
      <c r="J188" s="97"/>
      <c r="K188" s="154">
        <f t="array" ref="K188">ROUND(K189+K190+K191,2)</f>
        <v>0</v>
      </c>
      <c r="L188" s="238">
        <f t="array" ref="L188">ROUND(L189+L190+L191,2)</f>
        <v>0</v>
      </c>
      <c r="M188" s="154">
        <f t="array" ref="M188">ROUND(M189+M190+M191,2)</f>
        <v>0</v>
      </c>
      <c r="N188" s="29">
        <f t="array" ref="N188">ROUND(N189+N190+N191,2)</f>
        <v>0</v>
      </c>
      <c r="O188" s="29">
        <f t="array" ref="O188">ROUND(O189+O190+O191,2)</f>
        <v>0</v>
      </c>
      <c r="P188" s="29">
        <f t="array" ref="P188">ROUND(P189+P190+P191,2)</f>
        <v>0</v>
      </c>
      <c r="Q188" s="29">
        <f t="array" ref="Q188">ROUND(Q189+Q190+Q191,2)</f>
        <v>0</v>
      </c>
      <c r="R188" s="29">
        <f t="array" ref="R188">ROUND(R189+R190+R191,2)</f>
        <v>0</v>
      </c>
      <c r="S188" s="29">
        <f t="array" ref="S188">ROUND(S189+S190+S191,2)</f>
        <v>0</v>
      </c>
      <c r="T188" s="29">
        <f t="array" ref="T188">ROUND(T189+T190+T191,2)</f>
        <v>0</v>
      </c>
      <c r="U188" s="29">
        <f t="array" ref="U188">ROUND(IF(O188+P188-Q188-R188-S188+T188&lt;0,0,O188+P188-Q188-R188-S188+T188),2)</f>
        <v>0</v>
      </c>
      <c r="V188" s="238">
        <f>ROUND(V189+V190+V191,2)</f>
        <v>0</v>
      </c>
      <c r="W188" s="238">
        <f>ROUND(W189+W190+W191,2)</f>
        <v>0</v>
      </c>
      <c r="X188" s="238">
        <f>ROUND(X189+X190+X191,2)</f>
        <v>0</v>
      </c>
      <c r="Y188" s="29">
        <f t="array" ref="Y188">ROUND(Y189+Y190+Y191,2)</f>
        <v>0</v>
      </c>
      <c r="Z188" s="29">
        <f t="array" ref="Z188">ROUND(Z189+Z190+Z191,2)</f>
        <v>0</v>
      </c>
      <c r="AA188" s="29">
        <f t="array" ref="AA188">ROUND(AA189+AA190+AA191,2)</f>
        <v>0</v>
      </c>
      <c r="AB188" s="29">
        <f t="array" ref="AB188">ROUND(AB189+AB190+AB191,2)</f>
        <v>0</v>
      </c>
      <c r="AC188" s="29">
        <f t="array" ref="AC188">ROUND(AC189+AC190+AC191,2)</f>
        <v>0</v>
      </c>
      <c r="AD188" s="154">
        <f t="array" ref="AD188">ROUND(AD189+AD190+AD191,2)</f>
        <v>0</v>
      </c>
      <c r="AE188" s="154">
        <f t="array" ref="AE188">ROUND(AE189+AE190+AE191,2)</f>
        <v>0</v>
      </c>
      <c r="AF188" s="154">
        <f t="array" ref="AF188">ROUND(AF189+AF190+AF191,2)</f>
        <v>0</v>
      </c>
      <c r="AG188" s="154">
        <f t="array" ref="AG188">ROUND(AG189+AG190+AG191,2)</f>
        <v>0</v>
      </c>
      <c r="AH188" s="154">
        <f t="array" ref="AH188">ROUND(AH189+AH190+AH191,2)</f>
        <v>0</v>
      </c>
      <c r="AI188" s="154">
        <f t="array" ref="AI188">ROUND(AI189+AI190+AI191,2)</f>
        <v>0</v>
      </c>
      <c r="AK188" s="299"/>
    </row>
    <row r="189" spans="1:37">
      <c r="A189" s="299"/>
      <c r="B189" s="299" t="s">
        <v>715</v>
      </c>
      <c r="C189" s="299"/>
      <c r="D189" s="204"/>
      <c r="E189" s="206" t="s">
        <v>716</v>
      </c>
      <c r="F189" s="97"/>
      <c r="G189" s="97"/>
      <c r="H189" s="97"/>
      <c r="I189" s="97"/>
      <c r="J189" s="97"/>
      <c r="K189" s="150"/>
      <c r="L189" s="150"/>
      <c r="M189" s="150"/>
      <c r="N189" s="150"/>
      <c r="O189" s="150"/>
      <c r="P189" s="150"/>
      <c r="Q189" s="150"/>
      <c r="R189" s="150"/>
      <c r="S189" s="150"/>
      <c r="T189" s="150"/>
      <c r="U189" s="29">
        <f t="array" ref="U189">ROUND(IF(O189+P189-Q189-R189-S189+T189&lt;0,0,O189+P189-Q189-R189-S189+T189),2)</f>
        <v>0</v>
      </c>
      <c r="V189" s="239"/>
      <c r="W189" s="239"/>
      <c r="X189" s="239"/>
      <c r="Y189" s="150"/>
      <c r="Z189" s="150"/>
      <c r="AA189" s="150"/>
      <c r="AB189" s="150"/>
      <c r="AC189" s="150"/>
      <c r="AD189" s="150"/>
      <c r="AE189" s="150"/>
      <c r="AF189" s="150"/>
      <c r="AG189" s="150"/>
      <c r="AH189" s="150"/>
      <c r="AI189" s="150"/>
      <c r="AK189" s="299"/>
    </row>
    <row r="190" spans="1:37">
      <c r="A190" s="299"/>
      <c r="B190" s="299" t="s">
        <v>717</v>
      </c>
      <c r="C190" s="299"/>
      <c r="D190" s="204"/>
      <c r="E190" s="206" t="s">
        <v>718</v>
      </c>
      <c r="F190" s="97"/>
      <c r="G190" s="97"/>
      <c r="H190" s="97"/>
      <c r="I190" s="97"/>
      <c r="J190" s="97"/>
      <c r="K190" s="150"/>
      <c r="L190" s="150"/>
      <c r="M190" s="150"/>
      <c r="N190" s="150"/>
      <c r="O190" s="150"/>
      <c r="P190" s="150"/>
      <c r="Q190" s="150"/>
      <c r="R190" s="150"/>
      <c r="S190" s="150"/>
      <c r="T190" s="150"/>
      <c r="U190" s="29">
        <f t="array" ref="U190">ROUND(IF(O190+P190-Q190-R190-S190+T190&lt;0,0,O190+P190-Q190-R190-S190+T190),2)</f>
        <v>0</v>
      </c>
      <c r="V190" s="239"/>
      <c r="W190" s="239"/>
      <c r="X190" s="239"/>
      <c r="Y190" s="150"/>
      <c r="Z190" s="150"/>
      <c r="AA190" s="150"/>
      <c r="AB190" s="150"/>
      <c r="AC190" s="150"/>
      <c r="AD190" s="150"/>
      <c r="AE190" s="150"/>
      <c r="AF190" s="150"/>
      <c r="AG190" s="150"/>
      <c r="AH190" s="150"/>
      <c r="AI190" s="150"/>
      <c r="AK190" s="299"/>
    </row>
    <row r="191" spans="1:37">
      <c r="A191" s="299"/>
      <c r="B191" s="299" t="s">
        <v>719</v>
      </c>
      <c r="C191" s="299"/>
      <c r="D191" s="204"/>
      <c r="E191" s="207" t="s">
        <v>720</v>
      </c>
      <c r="F191" s="97"/>
      <c r="G191" s="97"/>
      <c r="H191" s="97"/>
      <c r="I191" s="97"/>
      <c r="J191" s="97"/>
      <c r="K191" s="154">
        <f t="array" ref="K191">SUM(K203:K204)</f>
        <v>0</v>
      </c>
      <c r="L191" s="238">
        <f t="array" ref="L191">SUM(L203:L204)</f>
        <v>0</v>
      </c>
      <c r="M191" s="154">
        <f t="array" ref="M191">SUM(M203:M204)</f>
        <v>0</v>
      </c>
      <c r="N191" s="29">
        <f t="array" ref="N191">SUM(N203:N204)</f>
        <v>0</v>
      </c>
      <c r="O191" s="29">
        <f t="array" ref="O191">SUM(O203:O204)</f>
        <v>0</v>
      </c>
      <c r="P191" s="29">
        <f t="array" ref="P191">SUM(P203:P204)</f>
        <v>0</v>
      </c>
      <c r="Q191" s="29">
        <f t="array" ref="Q191">SUM(Q203:Q204)</f>
        <v>0</v>
      </c>
      <c r="R191" s="29">
        <f t="array" ref="R191">SUM(R203:R204)</f>
        <v>0</v>
      </c>
      <c r="S191" s="29">
        <f t="array" ref="S191">SUM(S203:S204)</f>
        <v>0</v>
      </c>
      <c r="T191" s="29">
        <f t="array" ref="T191">SUM(T203:T204)</f>
        <v>0</v>
      </c>
      <c r="U191" s="29">
        <f t="array" ref="U191">ROUND(IF(O191+P191-Q191-R191-S191+T191&lt;0,0,O191+P191-Q191-R191-S191+T191),2)</f>
        <v>0</v>
      </c>
      <c r="V191" s="238">
        <f t="array" ref="V191">SUM(V203:V204)</f>
        <v>0</v>
      </c>
      <c r="W191" s="238">
        <f t="array" ref="W191">SUM(W203:W204)</f>
        <v>0</v>
      </c>
      <c r="X191" s="238">
        <f t="array" ref="X191">SUM(X203:X204)</f>
        <v>0</v>
      </c>
      <c r="Y191" s="29">
        <f t="array" ref="Y191">SUM(Y203:Y204)</f>
        <v>0</v>
      </c>
      <c r="Z191" s="29">
        <f t="array" ref="Z191">SUM(Z203:Z204)</f>
        <v>0</v>
      </c>
      <c r="AA191" s="29">
        <f t="array" ref="AA191">SUM(AA203:AA204)</f>
        <v>0</v>
      </c>
      <c r="AB191" s="29">
        <f t="array" ref="AB191">SUM(AB203:AB204)</f>
        <v>0</v>
      </c>
      <c r="AC191" s="29">
        <f t="array" ref="AC191">SUM(AC203:AC204)</f>
        <v>0</v>
      </c>
      <c r="AD191" s="154">
        <f t="array" ref="AD191">SUM(AD203:AD204)</f>
        <v>0</v>
      </c>
      <c r="AE191" s="154">
        <f t="array" ref="AE191">SUM(AE203:AE204)</f>
        <v>0</v>
      </c>
      <c r="AF191" s="154">
        <f t="array" ref="AF191">SUM(AF203:AF204)</f>
        <v>0</v>
      </c>
      <c r="AG191" s="154">
        <f t="array" ref="AG191">SUM(AG203:AG204)</f>
        <v>0</v>
      </c>
      <c r="AH191" s="154">
        <f t="array" ref="AH191">SUM(AH203:AH204)</f>
        <v>0</v>
      </c>
      <c r="AI191" s="154">
        <f t="array" ref="AI191">SUM(AI203:AI204)</f>
        <v>0</v>
      </c>
      <c r="AK191" s="299"/>
    </row>
    <row r="192" spans="1:37" s="169" customFormat="1" hidden="1">
      <c r="A192" s="299"/>
      <c r="B192" s="299"/>
      <c r="C192" s="299" t="s">
        <v>12</v>
      </c>
      <c r="D192" s="226"/>
      <c r="F192" s="97"/>
      <c r="G192" s="97"/>
      <c r="H192" s="97"/>
      <c r="I192" s="97"/>
      <c r="J192" s="97"/>
      <c r="U192" s="174"/>
      <c r="V192" s="174"/>
      <c r="W192" s="174"/>
      <c r="X192" s="174"/>
      <c r="AK192" s="299"/>
    </row>
    <row r="193" spans="1:38" s="169" customFormat="1" hidden="1">
      <c r="A193" s="299"/>
      <c r="B193" s="299"/>
      <c r="C193" s="299" t="s">
        <v>30</v>
      </c>
      <c r="D193" s="272"/>
      <c r="E193" s="299"/>
      <c r="F193" s="271"/>
      <c r="G193" s="271"/>
      <c r="H193" s="271"/>
      <c r="I193" s="271"/>
      <c r="J193" s="271"/>
      <c r="K193" s="299"/>
      <c r="L193" s="299"/>
      <c r="M193" s="299"/>
      <c r="N193" s="299"/>
      <c r="O193" s="299"/>
      <c r="P193" s="299"/>
      <c r="Q193" s="299"/>
      <c r="R193" s="299"/>
      <c r="S193" s="299"/>
      <c r="T193" s="299"/>
      <c r="U193" s="265"/>
      <c r="V193" s="265"/>
      <c r="W193" s="265"/>
      <c r="X193" s="265"/>
      <c r="Y193" s="299"/>
      <c r="Z193" s="299"/>
      <c r="AA193" s="299"/>
      <c r="AB193" s="299"/>
      <c r="AC193" s="299"/>
      <c r="AD193" s="299"/>
      <c r="AE193" s="299"/>
      <c r="AF193" s="299"/>
      <c r="AG193" s="299"/>
      <c r="AH193" s="299"/>
      <c r="AI193" s="299"/>
      <c r="AJ193" s="299"/>
      <c r="AK193" s="299" t="s">
        <v>31</v>
      </c>
    </row>
    <row r="194" spans="1:38" s="169" customFormat="1" hidden="1">
      <c r="D194" s="226"/>
      <c r="F194" s="97"/>
      <c r="G194" s="97"/>
      <c r="H194" s="97"/>
      <c r="I194" s="97"/>
      <c r="J194" s="97"/>
      <c r="U194" s="174"/>
      <c r="V194" s="174"/>
      <c r="W194" s="174"/>
      <c r="X194" s="174"/>
    </row>
    <row r="195" spans="1:38" s="169" customFormat="1" hidden="1">
      <c r="D195" s="226"/>
      <c r="F195" s="97"/>
      <c r="G195" s="97"/>
      <c r="H195" s="97"/>
      <c r="I195" s="97"/>
      <c r="J195" s="97"/>
      <c r="U195" s="174"/>
      <c r="V195" s="174"/>
      <c r="W195" s="174"/>
      <c r="X195" s="174"/>
    </row>
    <row r="196" spans="1:38" s="169" customFormat="1" hidden="1">
      <c r="A196" s="299"/>
      <c r="B196" s="299"/>
      <c r="C196" s="299" t="s">
        <v>2219</v>
      </c>
      <c r="D196" s="272"/>
      <c r="E196" s="299"/>
      <c r="F196" s="271"/>
      <c r="G196" s="271"/>
      <c r="H196" s="271"/>
      <c r="I196" s="271"/>
      <c r="J196" s="271"/>
      <c r="K196" s="299"/>
      <c r="L196" s="299"/>
      <c r="M196" s="299"/>
      <c r="N196" s="299"/>
      <c r="O196" s="299"/>
      <c r="P196" s="299"/>
      <c r="Q196" s="299"/>
      <c r="R196" s="299"/>
      <c r="S196" s="299"/>
      <c r="T196" s="299"/>
      <c r="U196" s="265"/>
      <c r="V196" s="265"/>
      <c r="W196" s="265"/>
      <c r="X196" s="265"/>
      <c r="Y196" s="299"/>
      <c r="Z196" s="299"/>
      <c r="AA196" s="299"/>
      <c r="AB196" s="299"/>
      <c r="AC196" s="299"/>
      <c r="AD196" s="299"/>
      <c r="AE196" s="299"/>
      <c r="AF196" s="299"/>
      <c r="AG196" s="299"/>
      <c r="AH196" s="299"/>
      <c r="AI196" s="299"/>
      <c r="AJ196" s="299"/>
      <c r="AK196" s="299"/>
    </row>
    <row r="197" spans="1:38" s="169" customFormat="1" hidden="1">
      <c r="A197" s="299"/>
      <c r="B197" s="299"/>
      <c r="C197" s="299"/>
      <c r="D197" s="272"/>
      <c r="E197" s="299"/>
      <c r="F197" s="271"/>
      <c r="G197" s="271"/>
      <c r="H197" s="271"/>
      <c r="I197" s="271"/>
      <c r="J197" s="271"/>
      <c r="K197" s="299" t="s">
        <v>599</v>
      </c>
      <c r="L197" s="299" t="s">
        <v>2250</v>
      </c>
      <c r="M197" s="299" t="s">
        <v>2023</v>
      </c>
      <c r="N197" s="299" t="s">
        <v>600</v>
      </c>
      <c r="O197" s="299" t="s">
        <v>601</v>
      </c>
      <c r="P197" s="299" t="s">
        <v>602</v>
      </c>
      <c r="Q197" s="299" t="s">
        <v>603</v>
      </c>
      <c r="R197" s="299" t="s">
        <v>604</v>
      </c>
      <c r="S197" s="299" t="s">
        <v>605</v>
      </c>
      <c r="T197" s="299" t="s">
        <v>606</v>
      </c>
      <c r="U197" s="265" t="s">
        <v>607</v>
      </c>
      <c r="V197" s="265" t="s">
        <v>2254</v>
      </c>
      <c r="W197" s="265" t="s">
        <v>2255</v>
      </c>
      <c r="X197" s="265" t="s">
        <v>2256</v>
      </c>
      <c r="Y197" s="299" t="s">
        <v>608</v>
      </c>
      <c r="Z197" s="299" t="s">
        <v>609</v>
      </c>
      <c r="AA197" s="299" t="s">
        <v>610</v>
      </c>
      <c r="AB197" s="299" t="s">
        <v>402</v>
      </c>
      <c r="AC197" s="299" t="s">
        <v>611</v>
      </c>
      <c r="AD197" s="299" t="s">
        <v>612</v>
      </c>
      <c r="AE197" s="299" t="s">
        <v>613</v>
      </c>
      <c r="AF197" s="299" t="s">
        <v>2015</v>
      </c>
      <c r="AG197" s="299" t="s">
        <v>2016</v>
      </c>
      <c r="AH197" s="299" t="s">
        <v>2017</v>
      </c>
      <c r="AI197" s="299" t="s">
        <v>2018</v>
      </c>
      <c r="AJ197" s="299"/>
      <c r="AK197" s="299"/>
    </row>
    <row r="198" spans="1:38" s="169" customFormat="1" hidden="1">
      <c r="A198" s="299"/>
      <c r="B198" s="299"/>
      <c r="C198" s="299"/>
      <c r="D198" s="272"/>
      <c r="E198" s="299" t="s">
        <v>721</v>
      </c>
      <c r="F198" s="271"/>
      <c r="G198" s="271"/>
      <c r="H198" s="271"/>
      <c r="I198" s="271"/>
      <c r="J198" s="271"/>
      <c r="K198" s="299"/>
      <c r="L198" s="299"/>
      <c r="M198" s="299"/>
      <c r="N198" s="299"/>
      <c r="O198" s="299"/>
      <c r="P198" s="299"/>
      <c r="Q198" s="299"/>
      <c r="R198" s="299"/>
      <c r="S198" s="299"/>
      <c r="T198" s="299"/>
      <c r="U198" s="265"/>
      <c r="V198" s="265"/>
      <c r="W198" s="265"/>
      <c r="X198" s="265"/>
      <c r="Y198" s="299"/>
      <c r="Z198" s="299"/>
      <c r="AA198" s="299"/>
      <c r="AB198" s="299"/>
      <c r="AC198" s="299"/>
      <c r="AD198" s="299"/>
      <c r="AE198" s="299"/>
      <c r="AF198" s="299"/>
      <c r="AG198" s="299"/>
      <c r="AH198" s="299"/>
      <c r="AI198" s="299"/>
      <c r="AJ198" s="299"/>
      <c r="AK198" s="299"/>
    </row>
    <row r="199" spans="1:38" s="169" customFormat="1" hidden="1">
      <c r="A199" s="299"/>
      <c r="B199" s="299"/>
      <c r="C199" s="299" t="s">
        <v>10</v>
      </c>
      <c r="D199" s="272" t="s">
        <v>11</v>
      </c>
      <c r="E199" s="299" t="s">
        <v>270</v>
      </c>
      <c r="F199" s="271"/>
      <c r="G199" s="271"/>
      <c r="H199" s="271"/>
      <c r="I199" s="271"/>
      <c r="J199" s="271"/>
      <c r="K199" s="299"/>
      <c r="L199" s="299"/>
      <c r="M199" s="299"/>
      <c r="N199" s="299"/>
      <c r="O199" s="299"/>
      <c r="P199" s="299"/>
      <c r="Q199" s="299"/>
      <c r="R199" s="299"/>
      <c r="S199" s="299"/>
      <c r="T199" s="299"/>
      <c r="U199" s="265"/>
      <c r="V199" s="265"/>
      <c r="W199" s="265"/>
      <c r="X199" s="265"/>
      <c r="Y199" s="299"/>
      <c r="Z199" s="299"/>
      <c r="AA199" s="299"/>
      <c r="AB199" s="299"/>
      <c r="AC199" s="299"/>
      <c r="AD199" s="299"/>
      <c r="AE199" s="299"/>
      <c r="AF199" s="299"/>
      <c r="AG199" s="299"/>
      <c r="AH199" s="299"/>
      <c r="AI199" s="299"/>
      <c r="AJ199" s="299" t="s">
        <v>12</v>
      </c>
      <c r="AK199" s="299" t="s">
        <v>13</v>
      </c>
    </row>
    <row r="200" spans="1:38" hidden="1">
      <c r="A200" s="299"/>
      <c r="B200" s="299"/>
      <c r="C200" s="299" t="s">
        <v>156</v>
      </c>
      <c r="D200" s="227"/>
      <c r="E200" s="54" t="s">
        <v>157</v>
      </c>
      <c r="F200" s="97"/>
      <c r="G200" s="97"/>
      <c r="H200" s="97"/>
      <c r="I200" s="97"/>
      <c r="J200" s="97"/>
      <c r="K200" s="49" t="str">
        <f>StartUp!G8</f>
        <v>01-Jan-2020</v>
      </c>
      <c r="L200" s="251" t="str">
        <f>StartUp!G8</f>
        <v>01-Jan-2020</v>
      </c>
      <c r="M200" s="49" t="str">
        <f>StartUp!G8</f>
        <v>01-Jan-2020</v>
      </c>
      <c r="N200" s="49" t="str">
        <f>StartUp!G10</f>
        <v>01-Apr-2019</v>
      </c>
      <c r="O200" s="49" t="str">
        <f>StartUp!G10</f>
        <v>01-Apr-2019</v>
      </c>
      <c r="P200" s="49" t="str">
        <f>StartUp!G10</f>
        <v>01-Apr-2019</v>
      </c>
      <c r="Q200" s="49" t="str">
        <f>StartUp!G10</f>
        <v>01-Apr-2019</v>
      </c>
      <c r="R200" s="49" t="str">
        <f>StartUp!G10</f>
        <v>01-Apr-2019</v>
      </c>
      <c r="S200" s="49" t="str">
        <f>StartUp!G10</f>
        <v>01-Apr-2019</v>
      </c>
      <c r="T200" s="49" t="str">
        <f>StartUp!G10</f>
        <v>01-Apr-2019</v>
      </c>
      <c r="U200" s="49" t="str">
        <f>StartUp!G10</f>
        <v>01-Apr-2019</v>
      </c>
      <c r="V200" s="251" t="str">
        <f>StartUp!G8</f>
        <v>01-Jan-2020</v>
      </c>
      <c r="W200" s="251" t="str">
        <f>StartUp!G8</f>
        <v>01-Jan-2020</v>
      </c>
      <c r="X200" s="251" t="str">
        <f>StartUp!G8</f>
        <v>01-Jan-2020</v>
      </c>
      <c r="Y200" s="49" t="str">
        <f>StartUp!G8</f>
        <v>01-Jan-2020</v>
      </c>
      <c r="Z200" s="49" t="str">
        <f>StartUp!G8</f>
        <v>01-Jan-2020</v>
      </c>
      <c r="AA200" s="49" t="str">
        <f>StartUp!G8</f>
        <v>01-Jan-2020</v>
      </c>
      <c r="AB200" s="49" t="str">
        <f>StartUp!G10</f>
        <v>01-Apr-2019</v>
      </c>
      <c r="AC200" s="49" t="str">
        <f>StartUp!G10</f>
        <v>01-Apr-2019</v>
      </c>
      <c r="AD200" s="251" t="str">
        <f>StartUp!G10</f>
        <v>01-Apr-2019</v>
      </c>
      <c r="AE200" s="251" t="str">
        <f>StartUp!G10</f>
        <v>01-Apr-2019</v>
      </c>
      <c r="AF200" s="49" t="str">
        <f>StartUp!G10</f>
        <v>01-Apr-2019</v>
      </c>
      <c r="AG200" s="49" t="str">
        <f>StartUp!G10</f>
        <v>01-Apr-2019</v>
      </c>
      <c r="AH200" s="49" t="str">
        <f>StartUp!G10</f>
        <v>01-Apr-2019</v>
      </c>
      <c r="AI200" s="49" t="str">
        <f>StartUp!G10</f>
        <v>01-Apr-2019</v>
      </c>
      <c r="AJ200" s="32"/>
      <c r="AK200" s="299"/>
    </row>
    <row r="201" spans="1:38" hidden="1">
      <c r="A201" s="299"/>
      <c r="B201" s="299"/>
      <c r="C201" s="299" t="s">
        <v>158</v>
      </c>
      <c r="D201" s="227"/>
      <c r="E201" s="54" t="s">
        <v>159</v>
      </c>
      <c r="F201" s="97"/>
      <c r="G201" s="97"/>
      <c r="H201" s="97"/>
      <c r="I201" s="97"/>
      <c r="J201" s="97"/>
      <c r="K201" s="49">
        <f>StartUp!G9</f>
        <v>0</v>
      </c>
      <c r="L201" s="251">
        <f>StartUp!G9</f>
        <v>0</v>
      </c>
      <c r="M201" s="49">
        <f>StartUp!G9</f>
        <v>0</v>
      </c>
      <c r="N201" s="49">
        <f>StartUp!G9</f>
        <v>0</v>
      </c>
      <c r="O201" s="49">
        <f>StartUp!G9</f>
        <v>0</v>
      </c>
      <c r="P201" s="49">
        <f>StartUp!G9</f>
        <v>0</v>
      </c>
      <c r="Q201" s="49">
        <f>StartUp!G9</f>
        <v>0</v>
      </c>
      <c r="R201" s="49">
        <f>StartUp!G9</f>
        <v>0</v>
      </c>
      <c r="S201" s="49">
        <f>StartUp!G9</f>
        <v>0</v>
      </c>
      <c r="T201" s="49">
        <f>StartUp!G9</f>
        <v>0</v>
      </c>
      <c r="U201" s="49">
        <f>StartUp!G9</f>
        <v>0</v>
      </c>
      <c r="V201" s="251">
        <f>StartUp!G9</f>
        <v>0</v>
      </c>
      <c r="W201" s="251">
        <f>StartUp!G9</f>
        <v>0</v>
      </c>
      <c r="X201" s="251">
        <f>StartUp!G9</f>
        <v>0</v>
      </c>
      <c r="Y201" s="49">
        <f>StartUp!G9</f>
        <v>0</v>
      </c>
      <c r="Z201" s="49">
        <f>StartUp!G9</f>
        <v>0</v>
      </c>
      <c r="AA201" s="49">
        <f>StartUp!G9</f>
        <v>0</v>
      </c>
      <c r="AB201" s="49">
        <f>StartUp!G9</f>
        <v>0</v>
      </c>
      <c r="AC201" s="49">
        <f>StartUp!G9</f>
        <v>0</v>
      </c>
      <c r="AD201" s="49">
        <f>StartUp!G9</f>
        <v>0</v>
      </c>
      <c r="AE201" s="49">
        <f>StartUp!G9</f>
        <v>0</v>
      </c>
      <c r="AF201" s="49">
        <f>StartUp!G9</f>
        <v>0</v>
      </c>
      <c r="AG201" s="49">
        <f>StartUp!G9</f>
        <v>0</v>
      </c>
      <c r="AH201" s="49">
        <f>StartUp!G9</f>
        <v>0</v>
      </c>
      <c r="AI201" s="49">
        <f>StartUp!G9</f>
        <v>0</v>
      </c>
      <c r="AJ201" s="32"/>
      <c r="AK201" s="299"/>
    </row>
    <row r="202" spans="1:38" hidden="1">
      <c r="A202" s="299"/>
      <c r="B202" s="299"/>
      <c r="C202" s="299" t="s">
        <v>12</v>
      </c>
      <c r="D202" s="6"/>
      <c r="F202" s="97"/>
      <c r="G202" s="97"/>
      <c r="H202" s="97"/>
      <c r="I202" s="97"/>
      <c r="J202" s="97"/>
      <c r="U202" s="92"/>
      <c r="V202" s="92"/>
      <c r="W202" s="92"/>
      <c r="X202" s="92"/>
      <c r="AJ202" s="96"/>
      <c r="AK202" s="266"/>
      <c r="AL202" s="96"/>
    </row>
    <row r="203" spans="1:38">
      <c r="A203" s="299"/>
      <c r="B203" s="299" t="s">
        <v>719</v>
      </c>
      <c r="C203" s="301"/>
      <c r="D203" s="205"/>
      <c r="E203" s="225"/>
      <c r="F203" s="97"/>
      <c r="G203" s="97"/>
      <c r="H203" s="97"/>
      <c r="I203" s="97"/>
      <c r="J203" s="97"/>
      <c r="K203" s="150"/>
      <c r="L203" s="150"/>
      <c r="M203" s="150"/>
      <c r="N203" s="150"/>
      <c r="O203" s="150"/>
      <c r="P203" s="150"/>
      <c r="Q203" s="150"/>
      <c r="R203" s="150"/>
      <c r="S203" s="150"/>
      <c r="T203" s="150"/>
      <c r="U203" s="29">
        <f t="array" ref="U203">ROUND(IF(O203+P203-Q203-R203-S203+T203&lt;0,0,O203+P203-Q203-R203-S203+T203),2)</f>
        <v>0</v>
      </c>
      <c r="V203" s="239"/>
      <c r="W203" s="239"/>
      <c r="X203" s="239"/>
      <c r="Y203" s="150"/>
      <c r="Z203" s="150"/>
      <c r="AA203" s="150"/>
      <c r="AB203" s="150"/>
      <c r="AC203" s="150"/>
      <c r="AD203" s="150"/>
      <c r="AE203" s="150"/>
      <c r="AF203" s="150"/>
      <c r="AG203" s="150"/>
      <c r="AH203" s="150"/>
      <c r="AI203" s="150"/>
      <c r="AJ203" s="96"/>
      <c r="AK203" s="266"/>
      <c r="AL203" s="96"/>
    </row>
    <row r="204" spans="1:38" s="169" customFormat="1" hidden="1">
      <c r="A204" s="299"/>
      <c r="B204" s="299"/>
      <c r="C204" s="299" t="s">
        <v>12</v>
      </c>
      <c r="D204" s="226"/>
      <c r="F204" s="97"/>
      <c r="G204" s="97"/>
      <c r="H204" s="97"/>
      <c r="I204" s="97"/>
      <c r="J204" s="97"/>
      <c r="U204" s="174"/>
      <c r="V204" s="174"/>
      <c r="W204" s="174"/>
      <c r="X204" s="174"/>
      <c r="AJ204" s="175"/>
      <c r="AK204" s="266"/>
      <c r="AL204" s="175"/>
    </row>
    <row r="205" spans="1:38" s="169" customFormat="1" hidden="1">
      <c r="A205" s="299"/>
      <c r="B205" s="299"/>
      <c r="C205" s="299" t="s">
        <v>30</v>
      </c>
      <c r="D205" s="272"/>
      <c r="E205" s="299"/>
      <c r="F205" s="271"/>
      <c r="G205" s="271"/>
      <c r="H205" s="271"/>
      <c r="I205" s="271"/>
      <c r="J205" s="271"/>
      <c r="K205" s="299"/>
      <c r="L205" s="299"/>
      <c r="M205" s="299"/>
      <c r="N205" s="299"/>
      <c r="O205" s="299"/>
      <c r="P205" s="299"/>
      <c r="Q205" s="299"/>
      <c r="R205" s="299"/>
      <c r="S205" s="299"/>
      <c r="T205" s="299"/>
      <c r="U205" s="265"/>
      <c r="V205" s="265"/>
      <c r="W205" s="265"/>
      <c r="X205" s="265"/>
      <c r="Y205" s="299"/>
      <c r="Z205" s="299"/>
      <c r="AA205" s="299"/>
      <c r="AB205" s="299"/>
      <c r="AC205" s="299"/>
      <c r="AD205" s="299"/>
      <c r="AE205" s="299"/>
      <c r="AF205" s="299"/>
      <c r="AG205" s="299"/>
      <c r="AH205" s="299"/>
      <c r="AI205" s="299"/>
      <c r="AJ205" s="299"/>
      <c r="AK205" s="299" t="s">
        <v>31</v>
      </c>
    </row>
    <row r="206" spans="1:38" s="169" customFormat="1" hidden="1">
      <c r="D206" s="226"/>
      <c r="F206" s="97"/>
      <c r="G206" s="97"/>
      <c r="H206" s="97"/>
      <c r="I206" s="97"/>
      <c r="J206" s="97"/>
      <c r="U206" s="174"/>
      <c r="V206" s="174"/>
      <c r="W206" s="174"/>
      <c r="X206" s="174"/>
    </row>
    <row r="207" spans="1:38" s="169" customFormat="1" hidden="1">
      <c r="D207" s="226"/>
      <c r="F207" s="97"/>
      <c r="G207" s="97"/>
      <c r="H207" s="97"/>
      <c r="I207" s="97"/>
      <c r="J207" s="97"/>
      <c r="U207" s="174"/>
      <c r="V207" s="174"/>
      <c r="W207" s="174"/>
      <c r="X207" s="174"/>
    </row>
    <row r="208" spans="1:38" s="169" customFormat="1" hidden="1">
      <c r="A208" s="299"/>
      <c r="B208" s="299"/>
      <c r="C208" s="299" t="s">
        <v>2192</v>
      </c>
      <c r="D208" s="272"/>
      <c r="E208" s="299"/>
      <c r="F208" s="271"/>
      <c r="G208" s="271"/>
      <c r="H208" s="271"/>
      <c r="I208" s="271"/>
      <c r="J208" s="271"/>
      <c r="K208" s="299"/>
      <c r="L208" s="299"/>
      <c r="M208" s="299"/>
      <c r="N208" s="299"/>
      <c r="O208" s="299"/>
      <c r="P208" s="299"/>
      <c r="Q208" s="299"/>
      <c r="R208" s="299"/>
      <c r="S208" s="299"/>
      <c r="T208" s="299"/>
      <c r="U208" s="265"/>
      <c r="V208" s="265"/>
      <c r="W208" s="265"/>
      <c r="X208" s="265"/>
      <c r="Y208" s="299"/>
      <c r="Z208" s="299"/>
      <c r="AA208" s="299"/>
      <c r="AB208" s="299"/>
      <c r="AC208" s="299"/>
      <c r="AD208" s="299"/>
      <c r="AE208" s="299"/>
      <c r="AF208" s="299"/>
      <c r="AG208" s="299"/>
      <c r="AH208" s="299"/>
      <c r="AI208" s="299"/>
      <c r="AJ208" s="299"/>
      <c r="AK208" s="299"/>
    </row>
    <row r="209" spans="1:37" s="169" customFormat="1" hidden="1">
      <c r="A209" s="299"/>
      <c r="B209" s="299"/>
      <c r="C209" s="299"/>
      <c r="D209" s="272"/>
      <c r="E209" s="299"/>
      <c r="F209" s="271"/>
      <c r="G209" s="271"/>
      <c r="H209" s="271"/>
      <c r="I209" s="271"/>
      <c r="J209" s="271"/>
      <c r="K209" s="299" t="s">
        <v>599</v>
      </c>
      <c r="L209" s="299" t="s">
        <v>2250</v>
      </c>
      <c r="M209" s="299" t="s">
        <v>2023</v>
      </c>
      <c r="N209" s="299" t="s">
        <v>600</v>
      </c>
      <c r="O209" s="299" t="s">
        <v>601</v>
      </c>
      <c r="P209" s="299" t="s">
        <v>602</v>
      </c>
      <c r="Q209" s="299" t="s">
        <v>603</v>
      </c>
      <c r="R209" s="299" t="s">
        <v>604</v>
      </c>
      <c r="S209" s="299" t="s">
        <v>605</v>
      </c>
      <c r="T209" s="299" t="s">
        <v>606</v>
      </c>
      <c r="U209" s="265" t="s">
        <v>607</v>
      </c>
      <c r="V209" s="265" t="s">
        <v>2254</v>
      </c>
      <c r="W209" s="265" t="s">
        <v>2255</v>
      </c>
      <c r="X209" s="265" t="s">
        <v>2256</v>
      </c>
      <c r="Y209" s="299" t="s">
        <v>608</v>
      </c>
      <c r="Z209" s="299" t="s">
        <v>609</v>
      </c>
      <c r="AA209" s="299" t="s">
        <v>610</v>
      </c>
      <c r="AB209" s="299" t="s">
        <v>402</v>
      </c>
      <c r="AC209" s="299" t="s">
        <v>611</v>
      </c>
      <c r="AD209" s="299" t="s">
        <v>612</v>
      </c>
      <c r="AE209" s="299" t="s">
        <v>613</v>
      </c>
      <c r="AF209" s="299" t="s">
        <v>2015</v>
      </c>
      <c r="AG209" s="299" t="s">
        <v>2016</v>
      </c>
      <c r="AH209" s="299" t="s">
        <v>2017</v>
      </c>
      <c r="AI209" s="299" t="s">
        <v>2018</v>
      </c>
      <c r="AJ209" s="299"/>
      <c r="AK209" s="299"/>
    </row>
    <row r="210" spans="1:37" s="169" customFormat="1" hidden="1">
      <c r="A210" s="299"/>
      <c r="B210" s="299"/>
      <c r="C210" s="299"/>
      <c r="D210" s="272"/>
      <c r="E210" s="299"/>
      <c r="F210" s="271"/>
      <c r="G210" s="271"/>
      <c r="H210" s="271"/>
      <c r="I210" s="271"/>
      <c r="J210" s="271"/>
      <c r="K210" s="299"/>
      <c r="L210" s="299"/>
      <c r="M210" s="299"/>
      <c r="N210" s="299"/>
      <c r="O210" s="299"/>
      <c r="P210" s="299"/>
      <c r="Q210" s="299"/>
      <c r="R210" s="299"/>
      <c r="S210" s="299"/>
      <c r="T210" s="299"/>
      <c r="U210" s="265"/>
      <c r="V210" s="265"/>
      <c r="W210" s="265"/>
      <c r="X210" s="265"/>
      <c r="Y210" s="299"/>
      <c r="Z210" s="299"/>
      <c r="AA210" s="299"/>
      <c r="AB210" s="299"/>
      <c r="AC210" s="299"/>
      <c r="AD210" s="299"/>
      <c r="AE210" s="299"/>
      <c r="AF210" s="299"/>
      <c r="AG210" s="299"/>
      <c r="AH210" s="299"/>
      <c r="AI210" s="299"/>
      <c r="AJ210" s="299"/>
      <c r="AK210" s="299"/>
    </row>
    <row r="211" spans="1:37" s="169" customFormat="1" hidden="1">
      <c r="A211" s="299"/>
      <c r="B211" s="299"/>
      <c r="C211" s="299" t="s">
        <v>10</v>
      </c>
      <c r="D211" s="272" t="s">
        <v>11</v>
      </c>
      <c r="E211" s="299" t="s">
        <v>11</v>
      </c>
      <c r="F211" s="271"/>
      <c r="G211" s="271"/>
      <c r="H211" s="271"/>
      <c r="I211" s="271"/>
      <c r="J211" s="271"/>
      <c r="K211" s="299"/>
      <c r="L211" s="299"/>
      <c r="M211" s="299"/>
      <c r="N211" s="299"/>
      <c r="O211" s="299"/>
      <c r="P211" s="299"/>
      <c r="Q211" s="299"/>
      <c r="R211" s="299"/>
      <c r="S211" s="299"/>
      <c r="T211" s="299"/>
      <c r="U211" s="265"/>
      <c r="V211" s="265"/>
      <c r="W211" s="265"/>
      <c r="X211" s="265"/>
      <c r="Y211" s="299"/>
      <c r="Z211" s="299"/>
      <c r="AA211" s="299"/>
      <c r="AB211" s="299"/>
      <c r="AC211" s="299"/>
      <c r="AD211" s="299"/>
      <c r="AE211" s="299"/>
      <c r="AF211" s="299"/>
      <c r="AG211" s="299"/>
      <c r="AH211" s="299"/>
      <c r="AI211" s="299"/>
      <c r="AJ211" s="299" t="s">
        <v>12</v>
      </c>
      <c r="AK211" s="299" t="s">
        <v>13</v>
      </c>
    </row>
    <row r="212" spans="1:37" hidden="1">
      <c r="A212" s="299"/>
      <c r="B212" s="299"/>
      <c r="C212" s="299" t="s">
        <v>156</v>
      </c>
      <c r="D212" s="227"/>
      <c r="E212" s="54" t="s">
        <v>157</v>
      </c>
      <c r="F212" s="97"/>
      <c r="G212" s="97"/>
      <c r="H212" s="97"/>
      <c r="I212" s="97"/>
      <c r="J212" s="97"/>
      <c r="K212" s="49" t="str">
        <f>StartUp!G8</f>
        <v>01-Jan-2020</v>
      </c>
      <c r="L212" s="251" t="str">
        <f>StartUp!G8</f>
        <v>01-Jan-2020</v>
      </c>
      <c r="M212" s="49" t="str">
        <f>StartUp!G8</f>
        <v>01-Jan-2020</v>
      </c>
      <c r="N212" s="49" t="str">
        <f>StartUp!G10</f>
        <v>01-Apr-2019</v>
      </c>
      <c r="O212" s="49" t="str">
        <f>StartUp!G10</f>
        <v>01-Apr-2019</v>
      </c>
      <c r="P212" s="49" t="str">
        <f>StartUp!G10</f>
        <v>01-Apr-2019</v>
      </c>
      <c r="Q212" s="49" t="str">
        <f>StartUp!G10</f>
        <v>01-Apr-2019</v>
      </c>
      <c r="R212" s="49" t="str">
        <f>StartUp!G10</f>
        <v>01-Apr-2019</v>
      </c>
      <c r="S212" s="49" t="str">
        <f>StartUp!G10</f>
        <v>01-Apr-2019</v>
      </c>
      <c r="T212" s="49" t="str">
        <f>StartUp!G10</f>
        <v>01-Apr-2019</v>
      </c>
      <c r="U212" s="49" t="str">
        <f>StartUp!G10</f>
        <v>01-Apr-2019</v>
      </c>
      <c r="V212" s="251" t="str">
        <f>StartUp!G8</f>
        <v>01-Jan-2020</v>
      </c>
      <c r="W212" s="251" t="str">
        <f>StartUp!G8</f>
        <v>01-Jan-2020</v>
      </c>
      <c r="X212" s="251" t="str">
        <f>StartUp!G8</f>
        <v>01-Jan-2020</v>
      </c>
      <c r="Y212" s="49" t="str">
        <f>StartUp!G8</f>
        <v>01-Jan-2020</v>
      </c>
      <c r="Z212" s="49" t="str">
        <f>StartUp!G8</f>
        <v>01-Jan-2020</v>
      </c>
      <c r="AA212" s="49" t="str">
        <f>StartUp!G8</f>
        <v>01-Jan-2020</v>
      </c>
      <c r="AB212" s="49" t="str">
        <f>StartUp!G10</f>
        <v>01-Apr-2019</v>
      </c>
      <c r="AC212" s="49" t="str">
        <f>StartUp!G10</f>
        <v>01-Apr-2019</v>
      </c>
      <c r="AD212" s="251" t="str">
        <f>StartUp!G10</f>
        <v>01-Apr-2019</v>
      </c>
      <c r="AE212" s="251" t="str">
        <f>StartUp!G10</f>
        <v>01-Apr-2019</v>
      </c>
      <c r="AF212" s="49" t="str">
        <f>StartUp!G10</f>
        <v>01-Apr-2019</v>
      </c>
      <c r="AG212" s="49" t="str">
        <f>StartUp!G10</f>
        <v>01-Apr-2019</v>
      </c>
      <c r="AH212" s="49" t="str">
        <f>StartUp!G10</f>
        <v>01-Apr-2019</v>
      </c>
      <c r="AI212" s="49" t="str">
        <f>StartUp!G10</f>
        <v>01-Apr-2019</v>
      </c>
      <c r="AJ212" s="32"/>
      <c r="AK212" s="299"/>
    </row>
    <row r="213" spans="1:37" hidden="1">
      <c r="A213" s="299"/>
      <c r="B213" s="299"/>
      <c r="C213" s="299" t="s">
        <v>158</v>
      </c>
      <c r="D213" s="227"/>
      <c r="E213" s="54" t="s">
        <v>159</v>
      </c>
      <c r="F213" s="97"/>
      <c r="G213" s="97"/>
      <c r="H213" s="97"/>
      <c r="I213" s="97"/>
      <c r="J213" s="97"/>
      <c r="K213" s="49">
        <f>StartUp!G9</f>
        <v>0</v>
      </c>
      <c r="L213" s="251">
        <f>StartUp!G9</f>
        <v>0</v>
      </c>
      <c r="M213" s="49">
        <f>StartUp!G9</f>
        <v>0</v>
      </c>
      <c r="N213" s="49">
        <f>StartUp!G9</f>
        <v>0</v>
      </c>
      <c r="O213" s="49">
        <f>StartUp!G9</f>
        <v>0</v>
      </c>
      <c r="P213" s="49">
        <f>StartUp!G9</f>
        <v>0</v>
      </c>
      <c r="Q213" s="49">
        <f>StartUp!G9</f>
        <v>0</v>
      </c>
      <c r="R213" s="49">
        <f>StartUp!G9</f>
        <v>0</v>
      </c>
      <c r="S213" s="49">
        <f>StartUp!G9</f>
        <v>0</v>
      </c>
      <c r="T213" s="49">
        <f>StartUp!G9</f>
        <v>0</v>
      </c>
      <c r="U213" s="49">
        <f>StartUp!G9</f>
        <v>0</v>
      </c>
      <c r="V213" s="251">
        <f>StartUp!G9</f>
        <v>0</v>
      </c>
      <c r="W213" s="251">
        <f>StartUp!G9</f>
        <v>0</v>
      </c>
      <c r="X213" s="251">
        <f>StartUp!G9</f>
        <v>0</v>
      </c>
      <c r="Y213" s="49">
        <f>StartUp!G9</f>
        <v>0</v>
      </c>
      <c r="Z213" s="49">
        <f>StartUp!G9</f>
        <v>0</v>
      </c>
      <c r="AA213" s="49">
        <f>StartUp!G9</f>
        <v>0</v>
      </c>
      <c r="AB213" s="49">
        <f>StartUp!G9</f>
        <v>0</v>
      </c>
      <c r="AC213" s="49">
        <f>StartUp!G9</f>
        <v>0</v>
      </c>
      <c r="AD213" s="49">
        <f>StartUp!G9</f>
        <v>0</v>
      </c>
      <c r="AE213" s="49">
        <f>StartUp!G9</f>
        <v>0</v>
      </c>
      <c r="AF213" s="49">
        <f>StartUp!G9</f>
        <v>0</v>
      </c>
      <c r="AG213" s="49">
        <f>StartUp!G9</f>
        <v>0</v>
      </c>
      <c r="AH213" s="49">
        <f>StartUp!G9</f>
        <v>0</v>
      </c>
      <c r="AI213" s="49">
        <f>StartUp!G9</f>
        <v>0</v>
      </c>
      <c r="AJ213" s="32"/>
      <c r="AK213" s="299"/>
    </row>
    <row r="214" spans="1:37" hidden="1">
      <c r="A214" s="299"/>
      <c r="B214" s="299"/>
      <c r="C214" s="299" t="s">
        <v>12</v>
      </c>
      <c r="D214" s="6"/>
      <c r="F214" s="97"/>
      <c r="G214" s="97"/>
      <c r="H214" s="97"/>
      <c r="I214" s="97"/>
      <c r="J214" s="97"/>
      <c r="U214" s="92"/>
      <c r="V214" s="92"/>
      <c r="W214" s="92"/>
      <c r="X214" s="92"/>
      <c r="AK214" s="299"/>
    </row>
    <row r="215" spans="1:37">
      <c r="A215" s="299"/>
      <c r="B215" s="299" t="s">
        <v>722</v>
      </c>
      <c r="C215" s="299"/>
      <c r="D215" s="204"/>
      <c r="E215" s="206" t="s">
        <v>723</v>
      </c>
      <c r="F215" s="97"/>
      <c r="G215" s="97"/>
      <c r="H215" s="97"/>
      <c r="I215" s="97"/>
      <c r="J215" s="97"/>
      <c r="K215" s="154">
        <f t="array" ref="K215">ROUND(SUM(K216:K220),2)</f>
        <v>0</v>
      </c>
      <c r="L215" s="238">
        <f t="array" ref="L215">ROUND(SUM(L216:L220),2)</f>
        <v>0</v>
      </c>
      <c r="M215" s="154">
        <f t="array" ref="M215">ROUND(SUM(M216:M220),2)</f>
        <v>0</v>
      </c>
      <c r="N215" s="29">
        <f t="array" ref="N215">ROUND(SUM(N216:N220),2)</f>
        <v>0</v>
      </c>
      <c r="O215" s="29">
        <f t="array" ref="O215">ROUND(SUM(O216:O220),2)</f>
        <v>0</v>
      </c>
      <c r="P215" s="29">
        <f t="array" ref="P215">ROUND(SUM(P216:P220),2)</f>
        <v>0</v>
      </c>
      <c r="Q215" s="29">
        <f t="array" ref="Q215">ROUND(SUM(Q216:Q220),2)</f>
        <v>0</v>
      </c>
      <c r="R215" s="29">
        <f t="array" ref="R215">ROUND(SUM(R216:R220),2)</f>
        <v>0</v>
      </c>
      <c r="S215" s="29">
        <f t="array" ref="S215">ROUND(SUM(S216:S220),2)</f>
        <v>0</v>
      </c>
      <c r="T215" s="29">
        <f t="array" ref="T215">ROUND(SUM(T216:T220),2)</f>
        <v>0</v>
      </c>
      <c r="U215" s="29">
        <f t="array" ref="U215">ROUND(IF(O215+P215-Q215-R215-S215+T215&lt;0,0,O215+P215-Q215-R215-S215+T215),2)</f>
        <v>0</v>
      </c>
      <c r="V215" s="238">
        <f t="array" ref="V215">ROUND(SUM(V216:V220),2)</f>
        <v>0</v>
      </c>
      <c r="W215" s="238">
        <f t="array" ref="W215">ROUND(SUM(W216:W220),2)</f>
        <v>0</v>
      </c>
      <c r="X215" s="238">
        <f t="array" ref="X215">ROUND(SUM(X216:X220),2)</f>
        <v>0</v>
      </c>
      <c r="Y215" s="29">
        <f t="array" ref="Y215">ROUND(SUM(Y216:Y220),2)</f>
        <v>0</v>
      </c>
      <c r="Z215" s="29">
        <f t="array" ref="Z215">ROUND(SUM(Z216:Z220),2)</f>
        <v>0</v>
      </c>
      <c r="AA215" s="29">
        <f t="array" ref="AA215">ROUND(SUM(AA216:AA220),2)</f>
        <v>0</v>
      </c>
      <c r="AB215" s="29">
        <f t="array" ref="AB215">ROUND(SUM(AB216:AB220),2)</f>
        <v>0</v>
      </c>
      <c r="AC215" s="29">
        <f t="array" ref="AC215">ROUND(SUM(AC216:AC220),2)</f>
        <v>0</v>
      </c>
      <c r="AD215" s="154">
        <f t="array" ref="AD215">ROUND(SUM(AD216:AD220),2)</f>
        <v>0</v>
      </c>
      <c r="AE215" s="154">
        <f t="array" ref="AE215">ROUND(SUM(AE216:AE220),2)</f>
        <v>0</v>
      </c>
      <c r="AF215" s="154">
        <f t="array" ref="AF215">ROUND(SUM(AF216:AF220),2)</f>
        <v>0</v>
      </c>
      <c r="AG215" s="154">
        <f t="array" ref="AG215">ROUND(SUM(AG216:AG220),2)</f>
        <v>0</v>
      </c>
      <c r="AH215" s="154">
        <f t="array" ref="AH215">ROUND(SUM(AH216:AH220),2)</f>
        <v>0</v>
      </c>
      <c r="AI215" s="154">
        <f t="array" ref="AI215">ROUND(SUM(AI216:AI220),2)</f>
        <v>0</v>
      </c>
      <c r="AK215" s="299"/>
    </row>
    <row r="216" spans="1:37">
      <c r="A216" s="299"/>
      <c r="B216" s="299" t="s">
        <v>724</v>
      </c>
      <c r="C216" s="299"/>
      <c r="D216" s="204"/>
      <c r="E216" s="206" t="s">
        <v>725</v>
      </c>
      <c r="F216" s="97"/>
      <c r="G216" s="97"/>
      <c r="H216" s="97"/>
      <c r="I216" s="97"/>
      <c r="J216" s="97"/>
      <c r="K216" s="150"/>
      <c r="L216" s="150"/>
      <c r="M216" s="150"/>
      <c r="N216" s="150"/>
      <c r="O216" s="150"/>
      <c r="P216" s="150"/>
      <c r="Q216" s="150"/>
      <c r="R216" s="150"/>
      <c r="S216" s="150"/>
      <c r="T216" s="150"/>
      <c r="U216" s="29">
        <f t="array" ref="U216">ROUND(IF(O216+P216-Q216-R216-S216+T216&lt;0,0,O216+P216-Q216-R216-S216+T216),2)</f>
        <v>0</v>
      </c>
      <c r="V216" s="239"/>
      <c r="W216" s="239"/>
      <c r="X216" s="239"/>
      <c r="Y216" s="150"/>
      <c r="Z216" s="150"/>
      <c r="AA216" s="150"/>
      <c r="AB216" s="150"/>
      <c r="AC216" s="150"/>
      <c r="AD216" s="150"/>
      <c r="AE216" s="150"/>
      <c r="AF216" s="150"/>
      <c r="AG216" s="150"/>
      <c r="AH216" s="150"/>
      <c r="AI216" s="150"/>
      <c r="AK216" s="299"/>
    </row>
    <row r="217" spans="1:37">
      <c r="A217" s="299"/>
      <c r="B217" s="299" t="s">
        <v>726</v>
      </c>
      <c r="C217" s="299"/>
      <c r="D217" s="204"/>
      <c r="E217" s="206" t="s">
        <v>727</v>
      </c>
      <c r="F217" s="97"/>
      <c r="G217" s="97"/>
      <c r="H217" s="97"/>
      <c r="I217" s="97"/>
      <c r="J217" s="97"/>
      <c r="K217" s="150"/>
      <c r="L217" s="150"/>
      <c r="M217" s="150"/>
      <c r="N217" s="150"/>
      <c r="O217" s="150"/>
      <c r="P217" s="150"/>
      <c r="Q217" s="150"/>
      <c r="R217" s="150"/>
      <c r="S217" s="150"/>
      <c r="T217" s="150"/>
      <c r="U217" s="29">
        <f t="array" ref="U217">ROUND(IF(O217+P217-Q217-R217-S217+T217&lt;0,0,O217+P217-Q217-R217-S217+T217),2)</f>
        <v>0</v>
      </c>
      <c r="V217" s="239"/>
      <c r="W217" s="239"/>
      <c r="X217" s="239"/>
      <c r="Y217" s="150"/>
      <c r="Z217" s="150"/>
      <c r="AA217" s="150"/>
      <c r="AB217" s="150"/>
      <c r="AC217" s="150"/>
      <c r="AD217" s="150"/>
      <c r="AE217" s="150"/>
      <c r="AF217" s="150"/>
      <c r="AG217" s="150"/>
      <c r="AH217" s="150"/>
      <c r="AI217" s="150"/>
      <c r="AK217" s="299"/>
    </row>
    <row r="218" spans="1:37">
      <c r="A218" s="299"/>
      <c r="B218" s="299" t="s">
        <v>728</v>
      </c>
      <c r="C218" s="299"/>
      <c r="D218" s="204"/>
      <c r="E218" s="206" t="s">
        <v>729</v>
      </c>
      <c r="F218" s="97"/>
      <c r="G218" s="97"/>
      <c r="H218" s="97"/>
      <c r="I218" s="97"/>
      <c r="J218" s="97"/>
      <c r="K218" s="150"/>
      <c r="L218" s="150"/>
      <c r="M218" s="150"/>
      <c r="N218" s="150"/>
      <c r="O218" s="150"/>
      <c r="P218" s="150"/>
      <c r="Q218" s="150"/>
      <c r="R218" s="150"/>
      <c r="S218" s="150"/>
      <c r="T218" s="150"/>
      <c r="U218" s="29">
        <f t="array" ref="U218">ROUND(IF(O218+P218-Q218-R218-S218+T218&lt;0,0,O218+P218-Q218-R218-S218+T218),2)</f>
        <v>0</v>
      </c>
      <c r="V218" s="239"/>
      <c r="W218" s="239"/>
      <c r="X218" s="239"/>
      <c r="Y218" s="150"/>
      <c r="Z218" s="150"/>
      <c r="AA218" s="150"/>
      <c r="AB218" s="150"/>
      <c r="AC218" s="150"/>
      <c r="AD218" s="150"/>
      <c r="AE218" s="150"/>
      <c r="AF218" s="150"/>
      <c r="AG218" s="150"/>
      <c r="AH218" s="150"/>
      <c r="AI218" s="150"/>
      <c r="AK218" s="299"/>
    </row>
    <row r="219" spans="1:37">
      <c r="A219" s="299"/>
      <c r="B219" s="299" t="s">
        <v>730</v>
      </c>
      <c r="C219" s="299"/>
      <c r="D219" s="204"/>
      <c r="E219" s="206" t="s">
        <v>731</v>
      </c>
      <c r="F219" s="97"/>
      <c r="G219" s="97"/>
      <c r="H219" s="97"/>
      <c r="I219" s="97"/>
      <c r="J219" s="97"/>
      <c r="K219" s="150"/>
      <c r="L219" s="150"/>
      <c r="M219" s="150"/>
      <c r="N219" s="150"/>
      <c r="O219" s="150"/>
      <c r="P219" s="150"/>
      <c r="Q219" s="150"/>
      <c r="R219" s="150"/>
      <c r="S219" s="150"/>
      <c r="T219" s="150"/>
      <c r="U219" s="29">
        <f t="array" ref="U219">ROUND(IF(O219+P219-Q219-R219-S219+T219&lt;0,0,O219+P219-Q219-R219-S219+T219),2)</f>
        <v>0</v>
      </c>
      <c r="V219" s="239"/>
      <c r="W219" s="239"/>
      <c r="X219" s="239"/>
      <c r="Y219" s="150"/>
      <c r="Z219" s="150"/>
      <c r="AA219" s="150"/>
      <c r="AB219" s="150"/>
      <c r="AC219" s="150"/>
      <c r="AD219" s="150"/>
      <c r="AE219" s="150"/>
      <c r="AF219" s="150"/>
      <c r="AG219" s="150"/>
      <c r="AH219" s="150"/>
      <c r="AI219" s="150"/>
      <c r="AK219" s="299"/>
    </row>
    <row r="220" spans="1:37">
      <c r="A220" s="299"/>
      <c r="B220" s="299" t="s">
        <v>732</v>
      </c>
      <c r="C220" s="299"/>
      <c r="D220" s="204"/>
      <c r="E220" s="207" t="s">
        <v>733</v>
      </c>
      <c r="F220" s="97"/>
      <c r="G220" s="97"/>
      <c r="H220" s="97"/>
      <c r="I220" s="97"/>
      <c r="J220" s="97"/>
      <c r="K220" s="154">
        <f t="array" ref="K220">SUM(K233:K234)</f>
        <v>0</v>
      </c>
      <c r="L220" s="238">
        <f t="array" ref="L220">SUM(L233:L234)</f>
        <v>0</v>
      </c>
      <c r="M220" s="154">
        <f t="array" ref="M220">SUM(M233:M234)</f>
        <v>0</v>
      </c>
      <c r="N220" s="29">
        <f t="array" ref="N220">SUM(N233:N234)</f>
        <v>0</v>
      </c>
      <c r="O220" s="29">
        <f t="array" ref="O220">SUM(O233:O234)</f>
        <v>0</v>
      </c>
      <c r="P220" s="29">
        <f t="array" ref="P220">SUM(P233:P234)</f>
        <v>0</v>
      </c>
      <c r="Q220" s="29">
        <f t="array" ref="Q220">SUM(Q233:Q234)</f>
        <v>0</v>
      </c>
      <c r="R220" s="29">
        <f t="array" ref="R220">SUM(R233:R234)</f>
        <v>0</v>
      </c>
      <c r="S220" s="29">
        <f t="array" ref="S220">SUM(S233:S234)</f>
        <v>0</v>
      </c>
      <c r="T220" s="29">
        <f t="array" ref="T220">SUM(T233:T234)</f>
        <v>0</v>
      </c>
      <c r="U220" s="29">
        <f t="array" ref="U220">ROUND(IF(O220+P220-Q220-R220-S220+T220&lt;0,0,O220+P220-Q220-R220-S220+T220),2)</f>
        <v>0</v>
      </c>
      <c r="V220" s="238">
        <f t="array" ref="V220">SUM(V233:V234)</f>
        <v>0</v>
      </c>
      <c r="W220" s="238">
        <f t="array" ref="W220">SUM(W233:W234)</f>
        <v>0</v>
      </c>
      <c r="X220" s="238">
        <f t="array" ref="X220">SUM(X233:X234)</f>
        <v>0</v>
      </c>
      <c r="Y220" s="29">
        <f t="array" ref="Y220">SUM(Y233:Y234)</f>
        <v>0</v>
      </c>
      <c r="Z220" s="29">
        <f t="array" ref="Z220">SUM(Z233:Z234)</f>
        <v>0</v>
      </c>
      <c r="AA220" s="29">
        <f t="array" ref="AA220">SUM(AA233:AA234)</f>
        <v>0</v>
      </c>
      <c r="AB220" s="29">
        <f t="array" ref="AB220">SUM(AB233:AB234)</f>
        <v>0</v>
      </c>
      <c r="AC220" s="29">
        <f t="array" ref="AC220">SUM(AC233:AC234)</f>
        <v>0</v>
      </c>
      <c r="AD220" s="154">
        <f t="array" ref="AD220">SUM(AD233:AD234)</f>
        <v>0</v>
      </c>
      <c r="AE220" s="154">
        <f t="array" ref="AE220">SUM(AE233:AE234)</f>
        <v>0</v>
      </c>
      <c r="AF220" s="154">
        <f t="array" ref="AF220">SUM(AF233:AF234)</f>
        <v>0</v>
      </c>
      <c r="AG220" s="154">
        <f t="array" ref="AG220">SUM(AG233:AG234)</f>
        <v>0</v>
      </c>
      <c r="AH220" s="154">
        <f t="array" ref="AH220">SUM(AH233:AH234)</f>
        <v>0</v>
      </c>
      <c r="AI220" s="154">
        <f t="array" ref="AI220">SUM(AI233:AI234)</f>
        <v>0</v>
      </c>
      <c r="AK220" s="299"/>
    </row>
    <row r="221" spans="1:37" hidden="1">
      <c r="A221" s="299"/>
      <c r="B221" s="299"/>
      <c r="C221" s="299" t="s">
        <v>12</v>
      </c>
      <c r="D221" s="6"/>
      <c r="F221" s="97"/>
      <c r="G221" s="97"/>
      <c r="H221" s="97"/>
      <c r="I221" s="97"/>
      <c r="J221" s="97"/>
      <c r="U221" s="92"/>
      <c r="V221" s="92"/>
      <c r="W221" s="92"/>
      <c r="X221" s="92"/>
      <c r="AK221" s="299"/>
    </row>
    <row r="222" spans="1:37" s="169" customFormat="1" hidden="1">
      <c r="A222" s="299"/>
      <c r="B222" s="299"/>
      <c r="C222" s="299" t="s">
        <v>30</v>
      </c>
      <c r="D222" s="272"/>
      <c r="E222" s="299"/>
      <c r="F222" s="271"/>
      <c r="G222" s="271"/>
      <c r="H222" s="271"/>
      <c r="I222" s="271"/>
      <c r="J222" s="271"/>
      <c r="K222" s="299"/>
      <c r="L222" s="299"/>
      <c r="M222" s="299"/>
      <c r="N222" s="299"/>
      <c r="O222" s="299"/>
      <c r="P222" s="299"/>
      <c r="Q222" s="299"/>
      <c r="R222" s="299"/>
      <c r="S222" s="299"/>
      <c r="T222" s="299"/>
      <c r="U222" s="265"/>
      <c r="V222" s="265"/>
      <c r="W222" s="265"/>
      <c r="X222" s="265"/>
      <c r="Y222" s="299"/>
      <c r="Z222" s="299"/>
      <c r="AA222" s="299"/>
      <c r="AB222" s="299"/>
      <c r="AC222" s="299"/>
      <c r="AD222" s="299"/>
      <c r="AE222" s="299"/>
      <c r="AF222" s="299"/>
      <c r="AG222" s="299"/>
      <c r="AH222" s="299"/>
      <c r="AI222" s="299"/>
      <c r="AJ222" s="299"/>
      <c r="AK222" s="299" t="s">
        <v>31</v>
      </c>
    </row>
    <row r="223" spans="1:37" s="169" customFormat="1" hidden="1">
      <c r="D223" s="226"/>
      <c r="F223" s="97"/>
      <c r="G223" s="97"/>
      <c r="H223" s="97"/>
      <c r="I223" s="97"/>
      <c r="J223" s="97"/>
      <c r="U223" s="174"/>
      <c r="V223" s="174"/>
      <c r="W223" s="174"/>
      <c r="X223" s="174"/>
    </row>
    <row r="224" spans="1:37" s="169" customFormat="1" hidden="1">
      <c r="D224" s="226"/>
      <c r="F224" s="97"/>
      <c r="G224" s="97"/>
      <c r="H224" s="97"/>
      <c r="I224" s="97"/>
      <c r="J224" s="97"/>
      <c r="U224" s="174"/>
      <c r="V224" s="174"/>
      <c r="W224" s="174"/>
      <c r="X224" s="174"/>
    </row>
    <row r="225" spans="1:37" s="169" customFormat="1" hidden="1">
      <c r="D225" s="226"/>
      <c r="F225" s="97"/>
      <c r="G225" s="97"/>
      <c r="H225" s="97"/>
      <c r="I225" s="97"/>
      <c r="J225" s="97"/>
      <c r="U225" s="174"/>
      <c r="V225" s="174"/>
      <c r="W225" s="174"/>
      <c r="X225" s="174"/>
    </row>
    <row r="226" spans="1:37" s="169" customFormat="1" hidden="1">
      <c r="A226" s="299"/>
      <c r="B226" s="299"/>
      <c r="C226" s="299" t="s">
        <v>2193</v>
      </c>
      <c r="D226" s="272"/>
      <c r="E226" s="299"/>
      <c r="F226" s="271"/>
      <c r="G226" s="271"/>
      <c r="H226" s="271"/>
      <c r="I226" s="271"/>
      <c r="J226" s="271"/>
      <c r="K226" s="299"/>
      <c r="L226" s="299"/>
      <c r="M226" s="299"/>
      <c r="N226" s="299"/>
      <c r="O226" s="299"/>
      <c r="P226" s="299"/>
      <c r="Q226" s="299"/>
      <c r="R226" s="299"/>
      <c r="S226" s="299"/>
      <c r="T226" s="299"/>
      <c r="U226" s="265"/>
      <c r="V226" s="265"/>
      <c r="W226" s="265"/>
      <c r="X226" s="265"/>
      <c r="Y226" s="299"/>
      <c r="Z226" s="299"/>
      <c r="AA226" s="299"/>
      <c r="AB226" s="299"/>
      <c r="AC226" s="299"/>
      <c r="AD226" s="299"/>
      <c r="AE226" s="299"/>
      <c r="AF226" s="299"/>
      <c r="AG226" s="299"/>
      <c r="AH226" s="299"/>
      <c r="AI226" s="299"/>
      <c r="AJ226" s="299"/>
      <c r="AK226" s="299"/>
    </row>
    <row r="227" spans="1:37" s="169" customFormat="1" hidden="1">
      <c r="A227" s="299"/>
      <c r="B227" s="299"/>
      <c r="C227" s="299"/>
      <c r="D227" s="272"/>
      <c r="E227" s="299"/>
      <c r="F227" s="271"/>
      <c r="G227" s="271"/>
      <c r="H227" s="271"/>
      <c r="I227" s="271"/>
      <c r="J227" s="271"/>
      <c r="K227" s="299" t="s">
        <v>599</v>
      </c>
      <c r="L227" s="299" t="s">
        <v>2250</v>
      </c>
      <c r="M227" s="299" t="s">
        <v>2023</v>
      </c>
      <c r="N227" s="299" t="s">
        <v>600</v>
      </c>
      <c r="O227" s="299" t="s">
        <v>601</v>
      </c>
      <c r="P227" s="299" t="s">
        <v>602</v>
      </c>
      <c r="Q227" s="299" t="s">
        <v>603</v>
      </c>
      <c r="R227" s="299" t="s">
        <v>604</v>
      </c>
      <c r="S227" s="299" t="s">
        <v>605</v>
      </c>
      <c r="T227" s="299" t="s">
        <v>606</v>
      </c>
      <c r="U227" s="265" t="s">
        <v>607</v>
      </c>
      <c r="V227" s="265" t="s">
        <v>2254</v>
      </c>
      <c r="W227" s="265" t="s">
        <v>2255</v>
      </c>
      <c r="X227" s="265" t="s">
        <v>2256</v>
      </c>
      <c r="Y227" s="299" t="s">
        <v>608</v>
      </c>
      <c r="Z227" s="299" t="s">
        <v>609</v>
      </c>
      <c r="AA227" s="299" t="s">
        <v>610</v>
      </c>
      <c r="AB227" s="299" t="s">
        <v>402</v>
      </c>
      <c r="AC227" s="299" t="s">
        <v>611</v>
      </c>
      <c r="AD227" s="299" t="s">
        <v>612</v>
      </c>
      <c r="AE227" s="299" t="s">
        <v>613</v>
      </c>
      <c r="AF227" s="299" t="s">
        <v>2015</v>
      </c>
      <c r="AG227" s="299" t="s">
        <v>2016</v>
      </c>
      <c r="AH227" s="299" t="s">
        <v>2017</v>
      </c>
      <c r="AI227" s="299" t="s">
        <v>2018</v>
      </c>
      <c r="AJ227" s="299"/>
      <c r="AK227" s="299"/>
    </row>
    <row r="228" spans="1:37" s="169" customFormat="1" hidden="1">
      <c r="A228" s="299"/>
      <c r="B228" s="299"/>
      <c r="C228" s="299"/>
      <c r="D228" s="272"/>
      <c r="E228" s="299" t="s">
        <v>734</v>
      </c>
      <c r="F228" s="271"/>
      <c r="G228" s="271"/>
      <c r="H228" s="271"/>
      <c r="I228" s="271"/>
      <c r="J228" s="271"/>
      <c r="K228" s="299"/>
      <c r="L228" s="299"/>
      <c r="M228" s="299"/>
      <c r="N228" s="299"/>
      <c r="O228" s="299"/>
      <c r="P228" s="299"/>
      <c r="Q228" s="299"/>
      <c r="R228" s="299"/>
      <c r="S228" s="299"/>
      <c r="T228" s="299"/>
      <c r="U228" s="265"/>
      <c r="V228" s="265"/>
      <c r="W228" s="265"/>
      <c r="X228" s="265"/>
      <c r="Y228" s="299"/>
      <c r="Z228" s="299"/>
      <c r="AA228" s="299"/>
      <c r="AB228" s="299"/>
      <c r="AC228" s="299"/>
      <c r="AD228" s="299"/>
      <c r="AE228" s="299"/>
      <c r="AF228" s="299"/>
      <c r="AG228" s="299"/>
      <c r="AH228" s="299"/>
      <c r="AI228" s="299"/>
      <c r="AJ228" s="299"/>
      <c r="AK228" s="299"/>
    </row>
    <row r="229" spans="1:37" s="169" customFormat="1" hidden="1">
      <c r="A229" s="299"/>
      <c r="B229" s="299"/>
      <c r="C229" s="299" t="s">
        <v>10</v>
      </c>
      <c r="D229" s="272" t="s">
        <v>11</v>
      </c>
      <c r="E229" s="299" t="s">
        <v>270</v>
      </c>
      <c r="F229" s="271"/>
      <c r="G229" s="271"/>
      <c r="H229" s="271"/>
      <c r="I229" s="271"/>
      <c r="J229" s="271"/>
      <c r="K229" s="299"/>
      <c r="L229" s="299"/>
      <c r="M229" s="299"/>
      <c r="N229" s="299"/>
      <c r="O229" s="299"/>
      <c r="P229" s="299"/>
      <c r="Q229" s="299"/>
      <c r="R229" s="299"/>
      <c r="S229" s="299"/>
      <c r="T229" s="299"/>
      <c r="U229" s="265"/>
      <c r="V229" s="265"/>
      <c r="W229" s="265"/>
      <c r="X229" s="265"/>
      <c r="Y229" s="299"/>
      <c r="Z229" s="299"/>
      <c r="AA229" s="299"/>
      <c r="AB229" s="299"/>
      <c r="AC229" s="299"/>
      <c r="AD229" s="299"/>
      <c r="AE229" s="299"/>
      <c r="AF229" s="299"/>
      <c r="AG229" s="299"/>
      <c r="AH229" s="299"/>
      <c r="AI229" s="299"/>
      <c r="AJ229" s="299" t="s">
        <v>12</v>
      </c>
      <c r="AK229" s="299" t="s">
        <v>13</v>
      </c>
    </row>
    <row r="230" spans="1:37" hidden="1">
      <c r="A230" s="299"/>
      <c r="B230" s="299"/>
      <c r="C230" s="299" t="s">
        <v>156</v>
      </c>
      <c r="D230" s="227"/>
      <c r="E230" s="54" t="s">
        <v>157</v>
      </c>
      <c r="F230" s="97"/>
      <c r="G230" s="97"/>
      <c r="H230" s="97"/>
      <c r="I230" s="97"/>
      <c r="J230" s="97"/>
      <c r="K230" s="49" t="str">
        <f>StartUp!G8</f>
        <v>01-Jan-2020</v>
      </c>
      <c r="L230" s="251" t="str">
        <f>StartUp!G8</f>
        <v>01-Jan-2020</v>
      </c>
      <c r="M230" s="49" t="str">
        <f>StartUp!G8</f>
        <v>01-Jan-2020</v>
      </c>
      <c r="N230" s="49" t="str">
        <f>StartUp!G10</f>
        <v>01-Apr-2019</v>
      </c>
      <c r="O230" s="49" t="str">
        <f>StartUp!G10</f>
        <v>01-Apr-2019</v>
      </c>
      <c r="P230" s="49" t="str">
        <f>StartUp!G10</f>
        <v>01-Apr-2019</v>
      </c>
      <c r="Q230" s="49" t="str">
        <f>StartUp!G10</f>
        <v>01-Apr-2019</v>
      </c>
      <c r="R230" s="49" t="str">
        <f>StartUp!G10</f>
        <v>01-Apr-2019</v>
      </c>
      <c r="S230" s="49" t="str">
        <f>StartUp!G10</f>
        <v>01-Apr-2019</v>
      </c>
      <c r="T230" s="49" t="str">
        <f>StartUp!G10</f>
        <v>01-Apr-2019</v>
      </c>
      <c r="U230" s="49" t="str">
        <f>StartUp!G10</f>
        <v>01-Apr-2019</v>
      </c>
      <c r="V230" s="251" t="str">
        <f>StartUp!G8</f>
        <v>01-Jan-2020</v>
      </c>
      <c r="W230" s="251" t="str">
        <f>StartUp!G8</f>
        <v>01-Jan-2020</v>
      </c>
      <c r="X230" s="251" t="str">
        <f>StartUp!G8</f>
        <v>01-Jan-2020</v>
      </c>
      <c r="Y230" s="49" t="str">
        <f>StartUp!G8</f>
        <v>01-Jan-2020</v>
      </c>
      <c r="Z230" s="49" t="str">
        <f>StartUp!G8</f>
        <v>01-Jan-2020</v>
      </c>
      <c r="AA230" s="49" t="str">
        <f>StartUp!G8</f>
        <v>01-Jan-2020</v>
      </c>
      <c r="AB230" s="49" t="str">
        <f>StartUp!G10</f>
        <v>01-Apr-2019</v>
      </c>
      <c r="AC230" s="49" t="str">
        <f>StartUp!G10</f>
        <v>01-Apr-2019</v>
      </c>
      <c r="AD230" s="251" t="str">
        <f>StartUp!G10</f>
        <v>01-Apr-2019</v>
      </c>
      <c r="AE230" s="251" t="str">
        <f>StartUp!G10</f>
        <v>01-Apr-2019</v>
      </c>
      <c r="AF230" s="49" t="str">
        <f>StartUp!G10</f>
        <v>01-Apr-2019</v>
      </c>
      <c r="AG230" s="49" t="str">
        <f>StartUp!G10</f>
        <v>01-Apr-2019</v>
      </c>
      <c r="AH230" s="49" t="str">
        <f>StartUp!G10</f>
        <v>01-Apr-2019</v>
      </c>
      <c r="AI230" s="49" t="str">
        <f>StartUp!G10</f>
        <v>01-Apr-2019</v>
      </c>
      <c r="AJ230" s="32"/>
      <c r="AK230" s="299"/>
    </row>
    <row r="231" spans="1:37" hidden="1">
      <c r="A231" s="299"/>
      <c r="B231" s="299"/>
      <c r="C231" s="299" t="s">
        <v>158</v>
      </c>
      <c r="D231" s="227"/>
      <c r="E231" s="54" t="s">
        <v>159</v>
      </c>
      <c r="F231" s="97"/>
      <c r="G231" s="97"/>
      <c r="H231" s="97"/>
      <c r="I231" s="97"/>
      <c r="J231" s="97"/>
      <c r="K231" s="49">
        <f>StartUp!G9</f>
        <v>0</v>
      </c>
      <c r="L231" s="251">
        <f>StartUp!G9</f>
        <v>0</v>
      </c>
      <c r="M231" s="49">
        <f>StartUp!G9</f>
        <v>0</v>
      </c>
      <c r="N231" s="49">
        <f>StartUp!G9</f>
        <v>0</v>
      </c>
      <c r="O231" s="49">
        <f>StartUp!G9</f>
        <v>0</v>
      </c>
      <c r="P231" s="49">
        <f>StartUp!G9</f>
        <v>0</v>
      </c>
      <c r="Q231" s="49">
        <f>StartUp!G9</f>
        <v>0</v>
      </c>
      <c r="R231" s="49">
        <f>StartUp!G9</f>
        <v>0</v>
      </c>
      <c r="S231" s="49">
        <f>StartUp!G9</f>
        <v>0</v>
      </c>
      <c r="T231" s="49">
        <f>StartUp!G9</f>
        <v>0</v>
      </c>
      <c r="U231" s="49">
        <f>StartUp!G9</f>
        <v>0</v>
      </c>
      <c r="V231" s="251">
        <f>StartUp!G9</f>
        <v>0</v>
      </c>
      <c r="W231" s="251">
        <f>StartUp!G9</f>
        <v>0</v>
      </c>
      <c r="X231" s="251">
        <f>StartUp!G9</f>
        <v>0</v>
      </c>
      <c r="Y231" s="49">
        <f>StartUp!G9</f>
        <v>0</v>
      </c>
      <c r="Z231" s="49">
        <f>StartUp!G9</f>
        <v>0</v>
      </c>
      <c r="AA231" s="49">
        <f>StartUp!G9</f>
        <v>0</v>
      </c>
      <c r="AB231" s="49">
        <f>StartUp!G9</f>
        <v>0</v>
      </c>
      <c r="AC231" s="49">
        <f>StartUp!G9</f>
        <v>0</v>
      </c>
      <c r="AD231" s="49">
        <f>StartUp!G9</f>
        <v>0</v>
      </c>
      <c r="AE231" s="49">
        <f>StartUp!G9</f>
        <v>0</v>
      </c>
      <c r="AF231" s="49">
        <f>StartUp!G9</f>
        <v>0</v>
      </c>
      <c r="AG231" s="49">
        <f>StartUp!G9</f>
        <v>0</v>
      </c>
      <c r="AH231" s="49">
        <f>StartUp!G9</f>
        <v>0</v>
      </c>
      <c r="AI231" s="49">
        <f>StartUp!G9</f>
        <v>0</v>
      </c>
      <c r="AJ231" s="32"/>
      <c r="AK231" s="299"/>
    </row>
    <row r="232" spans="1:37" hidden="1">
      <c r="A232" s="299"/>
      <c r="B232" s="299"/>
      <c r="C232" s="299" t="s">
        <v>12</v>
      </c>
      <c r="D232" s="6"/>
      <c r="F232" s="97"/>
      <c r="G232" s="97"/>
      <c r="H232" s="97"/>
      <c r="I232" s="97"/>
      <c r="J232" s="97"/>
      <c r="U232" s="92"/>
      <c r="V232" s="92"/>
      <c r="W232" s="92"/>
      <c r="X232" s="92"/>
      <c r="AK232" s="299"/>
    </row>
    <row r="233" spans="1:37">
      <c r="A233" s="299"/>
      <c r="B233" s="299" t="s">
        <v>732</v>
      </c>
      <c r="C233" s="301"/>
      <c r="D233" s="205"/>
      <c r="E233" s="225"/>
      <c r="F233" s="97"/>
      <c r="G233" s="97"/>
      <c r="H233" s="97"/>
      <c r="I233" s="97"/>
      <c r="J233" s="97"/>
      <c r="K233" s="150"/>
      <c r="L233" s="150"/>
      <c r="M233" s="150"/>
      <c r="N233" s="150"/>
      <c r="O233" s="150"/>
      <c r="P233" s="150"/>
      <c r="Q233" s="150"/>
      <c r="R233" s="150"/>
      <c r="S233" s="150"/>
      <c r="T233" s="150"/>
      <c r="U233" s="29">
        <f t="array" ref="U233">ROUND(IF(O233+P233-Q233-R233-S233+T233&lt;0,0,O233+P233-Q233-R233-S233+T233),2)</f>
        <v>0</v>
      </c>
      <c r="V233" s="239"/>
      <c r="W233" s="239"/>
      <c r="X233" s="239"/>
      <c r="Y233" s="150"/>
      <c r="Z233" s="150"/>
      <c r="AA233" s="150"/>
      <c r="AB233" s="150"/>
      <c r="AC233" s="150"/>
      <c r="AD233" s="150"/>
      <c r="AE233" s="150"/>
      <c r="AF233" s="150"/>
      <c r="AG233" s="150"/>
      <c r="AH233" s="150"/>
      <c r="AI233" s="150"/>
      <c r="AK233" s="299"/>
    </row>
    <row r="234" spans="1:37" s="169" customFormat="1" hidden="1">
      <c r="A234" s="299"/>
      <c r="B234" s="299"/>
      <c r="C234" s="299" t="s">
        <v>12</v>
      </c>
      <c r="D234" s="226"/>
      <c r="F234" s="97"/>
      <c r="G234" s="97"/>
      <c r="H234" s="97"/>
      <c r="I234" s="97"/>
      <c r="J234" s="97"/>
      <c r="U234" s="174"/>
      <c r="V234" s="174"/>
      <c r="W234" s="174"/>
      <c r="X234" s="174"/>
      <c r="AK234" s="299"/>
    </row>
    <row r="235" spans="1:37" s="169" customFormat="1" hidden="1">
      <c r="A235" s="299"/>
      <c r="B235" s="299"/>
      <c r="C235" s="299" t="s">
        <v>30</v>
      </c>
      <c r="D235" s="272"/>
      <c r="E235" s="299"/>
      <c r="F235" s="271"/>
      <c r="G235" s="271"/>
      <c r="H235" s="271"/>
      <c r="I235" s="271"/>
      <c r="J235" s="271"/>
      <c r="K235" s="299"/>
      <c r="L235" s="299"/>
      <c r="M235" s="299"/>
      <c r="N235" s="299"/>
      <c r="O235" s="299"/>
      <c r="P235" s="299"/>
      <c r="Q235" s="299"/>
      <c r="R235" s="299"/>
      <c r="S235" s="299"/>
      <c r="T235" s="299"/>
      <c r="U235" s="265"/>
      <c r="V235" s="265"/>
      <c r="W235" s="265"/>
      <c r="X235" s="265"/>
      <c r="Y235" s="299"/>
      <c r="Z235" s="299"/>
      <c r="AA235" s="299"/>
      <c r="AB235" s="299"/>
      <c r="AC235" s="299"/>
      <c r="AD235" s="299"/>
      <c r="AE235" s="299"/>
      <c r="AF235" s="299"/>
      <c r="AG235" s="299"/>
      <c r="AH235" s="299"/>
      <c r="AI235" s="299"/>
      <c r="AJ235" s="299"/>
      <c r="AK235" s="299" t="s">
        <v>31</v>
      </c>
    </row>
    <row r="236" spans="1:37" s="169" customFormat="1" hidden="1">
      <c r="D236" s="226"/>
      <c r="F236" s="97"/>
      <c r="G236" s="97"/>
      <c r="H236" s="97"/>
      <c r="I236" s="97"/>
      <c r="J236" s="97"/>
      <c r="U236" s="174"/>
      <c r="V236" s="174"/>
      <c r="W236" s="174"/>
      <c r="X236" s="174"/>
    </row>
    <row r="237" spans="1:37" s="169" customFormat="1" hidden="1">
      <c r="D237" s="226"/>
      <c r="F237" s="97"/>
      <c r="G237" s="97"/>
      <c r="H237" s="97"/>
      <c r="I237" s="97"/>
      <c r="J237" s="97"/>
      <c r="U237" s="174"/>
      <c r="V237" s="174"/>
      <c r="W237" s="174"/>
      <c r="X237" s="174"/>
    </row>
    <row r="238" spans="1:37" s="169" customFormat="1" hidden="1">
      <c r="D238" s="226"/>
      <c r="F238" s="97"/>
      <c r="G238" s="97"/>
      <c r="H238" s="97"/>
      <c r="I238" s="97"/>
      <c r="J238" s="97"/>
      <c r="U238" s="174"/>
      <c r="V238" s="174"/>
      <c r="W238" s="174"/>
      <c r="X238" s="174"/>
    </row>
    <row r="239" spans="1:37" s="169" customFormat="1" hidden="1">
      <c r="A239" s="299"/>
      <c r="B239" s="299"/>
      <c r="C239" s="299" t="s">
        <v>2194</v>
      </c>
      <c r="D239" s="272"/>
      <c r="E239" s="299"/>
      <c r="F239" s="271"/>
      <c r="G239" s="271"/>
      <c r="H239" s="271"/>
      <c r="I239" s="271"/>
      <c r="J239" s="271"/>
      <c r="K239" s="299"/>
      <c r="L239" s="299"/>
      <c r="M239" s="299"/>
      <c r="N239" s="299"/>
      <c r="O239" s="299"/>
      <c r="P239" s="299"/>
      <c r="Q239" s="299"/>
      <c r="R239" s="299"/>
      <c r="S239" s="299"/>
      <c r="T239" s="299"/>
      <c r="U239" s="265"/>
      <c r="V239" s="265"/>
      <c r="W239" s="265"/>
      <c r="X239" s="265"/>
      <c r="Y239" s="299"/>
      <c r="Z239" s="299"/>
      <c r="AA239" s="299"/>
      <c r="AB239" s="299"/>
      <c r="AC239" s="299"/>
      <c r="AD239" s="299"/>
      <c r="AE239" s="299"/>
      <c r="AF239" s="299"/>
      <c r="AG239" s="299"/>
      <c r="AH239" s="299"/>
      <c r="AI239" s="299"/>
      <c r="AJ239" s="299"/>
      <c r="AK239" s="299"/>
    </row>
    <row r="240" spans="1:37" s="169" customFormat="1" hidden="1">
      <c r="A240" s="299"/>
      <c r="B240" s="299"/>
      <c r="C240" s="299"/>
      <c r="D240" s="272"/>
      <c r="E240" s="299"/>
      <c r="F240" s="271"/>
      <c r="G240" s="271"/>
      <c r="H240" s="271"/>
      <c r="I240" s="271"/>
      <c r="J240" s="271"/>
      <c r="K240" s="299" t="s">
        <v>599</v>
      </c>
      <c r="L240" s="299" t="s">
        <v>2250</v>
      </c>
      <c r="M240" s="299" t="s">
        <v>2023</v>
      </c>
      <c r="N240" s="299" t="s">
        <v>600</v>
      </c>
      <c r="O240" s="299" t="s">
        <v>601</v>
      </c>
      <c r="P240" s="299" t="s">
        <v>602</v>
      </c>
      <c r="Q240" s="299" t="s">
        <v>603</v>
      </c>
      <c r="R240" s="299" t="s">
        <v>604</v>
      </c>
      <c r="S240" s="299" t="s">
        <v>605</v>
      </c>
      <c r="T240" s="299" t="s">
        <v>606</v>
      </c>
      <c r="U240" s="265" t="s">
        <v>607</v>
      </c>
      <c r="V240" s="265" t="s">
        <v>2254</v>
      </c>
      <c r="W240" s="265" t="s">
        <v>2255</v>
      </c>
      <c r="X240" s="265" t="s">
        <v>2256</v>
      </c>
      <c r="Y240" s="299" t="s">
        <v>608</v>
      </c>
      <c r="Z240" s="299" t="s">
        <v>609</v>
      </c>
      <c r="AA240" s="299" t="s">
        <v>610</v>
      </c>
      <c r="AB240" s="299" t="s">
        <v>402</v>
      </c>
      <c r="AC240" s="299" t="s">
        <v>611</v>
      </c>
      <c r="AD240" s="299" t="s">
        <v>612</v>
      </c>
      <c r="AE240" s="299" t="s">
        <v>613</v>
      </c>
      <c r="AF240" s="299" t="s">
        <v>2015</v>
      </c>
      <c r="AG240" s="299" t="s">
        <v>2016</v>
      </c>
      <c r="AH240" s="299" t="s">
        <v>2017</v>
      </c>
      <c r="AI240" s="299" t="s">
        <v>2018</v>
      </c>
      <c r="AJ240" s="299"/>
      <c r="AK240" s="299"/>
    </row>
    <row r="241" spans="1:37" s="169" customFormat="1" hidden="1">
      <c r="A241" s="299"/>
      <c r="B241" s="299"/>
      <c r="C241" s="299"/>
      <c r="D241" s="272"/>
      <c r="E241" s="299"/>
      <c r="F241" s="271"/>
      <c r="G241" s="271"/>
      <c r="H241" s="271"/>
      <c r="I241" s="271"/>
      <c r="J241" s="271"/>
      <c r="K241" s="299"/>
      <c r="L241" s="299"/>
      <c r="M241" s="299"/>
      <c r="N241" s="299"/>
      <c r="O241" s="299"/>
      <c r="P241" s="299"/>
      <c r="Q241" s="299"/>
      <c r="R241" s="299"/>
      <c r="S241" s="299"/>
      <c r="T241" s="299"/>
      <c r="U241" s="265"/>
      <c r="V241" s="265"/>
      <c r="W241" s="265"/>
      <c r="X241" s="265"/>
      <c r="Y241" s="299"/>
      <c r="Z241" s="299"/>
      <c r="AA241" s="299"/>
      <c r="AB241" s="299"/>
      <c r="AC241" s="299"/>
      <c r="AD241" s="299"/>
      <c r="AE241" s="299"/>
      <c r="AF241" s="299"/>
      <c r="AG241" s="299"/>
      <c r="AH241" s="299"/>
      <c r="AI241" s="299"/>
      <c r="AJ241" s="299"/>
      <c r="AK241" s="299"/>
    </row>
    <row r="242" spans="1:37" s="169" customFormat="1" hidden="1">
      <c r="A242" s="299"/>
      <c r="B242" s="299"/>
      <c r="C242" s="299" t="s">
        <v>10</v>
      </c>
      <c r="D242" s="272" t="s">
        <v>11</v>
      </c>
      <c r="E242" s="299" t="s">
        <v>11</v>
      </c>
      <c r="F242" s="271"/>
      <c r="G242" s="271"/>
      <c r="H242" s="271"/>
      <c r="I242" s="271"/>
      <c r="J242" s="271"/>
      <c r="K242" s="299"/>
      <c r="L242" s="299"/>
      <c r="M242" s="299"/>
      <c r="N242" s="299"/>
      <c r="O242" s="299"/>
      <c r="P242" s="299"/>
      <c r="Q242" s="299"/>
      <c r="R242" s="299"/>
      <c r="S242" s="299"/>
      <c r="T242" s="299"/>
      <c r="U242" s="265"/>
      <c r="V242" s="265"/>
      <c r="W242" s="265"/>
      <c r="X242" s="265"/>
      <c r="Y242" s="299"/>
      <c r="Z242" s="299"/>
      <c r="AA242" s="299"/>
      <c r="AB242" s="299"/>
      <c r="AC242" s="299"/>
      <c r="AD242" s="299"/>
      <c r="AE242" s="299"/>
      <c r="AF242" s="299"/>
      <c r="AG242" s="299"/>
      <c r="AH242" s="299"/>
      <c r="AI242" s="299"/>
      <c r="AJ242" s="299" t="s">
        <v>12</v>
      </c>
      <c r="AK242" s="299" t="s">
        <v>13</v>
      </c>
    </row>
    <row r="243" spans="1:37" hidden="1">
      <c r="A243" s="299"/>
      <c r="B243" s="299"/>
      <c r="C243" s="299" t="s">
        <v>156</v>
      </c>
      <c r="D243" s="227"/>
      <c r="E243" s="54" t="s">
        <v>157</v>
      </c>
      <c r="F243" s="97"/>
      <c r="G243" s="97"/>
      <c r="H243" s="97"/>
      <c r="I243" s="97"/>
      <c r="J243" s="97"/>
      <c r="K243" s="49" t="str">
        <f>StartUp!G8</f>
        <v>01-Jan-2020</v>
      </c>
      <c r="L243" s="251" t="str">
        <f>StartUp!G8</f>
        <v>01-Jan-2020</v>
      </c>
      <c r="M243" s="49" t="str">
        <f>StartUp!G8</f>
        <v>01-Jan-2020</v>
      </c>
      <c r="N243" s="49" t="str">
        <f>StartUp!G10</f>
        <v>01-Apr-2019</v>
      </c>
      <c r="O243" s="49" t="str">
        <f>StartUp!G10</f>
        <v>01-Apr-2019</v>
      </c>
      <c r="P243" s="49" t="str">
        <f>StartUp!G10</f>
        <v>01-Apr-2019</v>
      </c>
      <c r="Q243" s="49" t="str">
        <f>StartUp!G10</f>
        <v>01-Apr-2019</v>
      </c>
      <c r="R243" s="49" t="str">
        <f>StartUp!G10</f>
        <v>01-Apr-2019</v>
      </c>
      <c r="S243" s="49" t="str">
        <f>StartUp!G10</f>
        <v>01-Apr-2019</v>
      </c>
      <c r="T243" s="49" t="str">
        <f>StartUp!G10</f>
        <v>01-Apr-2019</v>
      </c>
      <c r="U243" s="49" t="str">
        <f>StartUp!G10</f>
        <v>01-Apr-2019</v>
      </c>
      <c r="V243" s="251" t="str">
        <f>StartUp!G8</f>
        <v>01-Jan-2020</v>
      </c>
      <c r="W243" s="251" t="str">
        <f>StartUp!G8</f>
        <v>01-Jan-2020</v>
      </c>
      <c r="X243" s="251" t="str">
        <f>StartUp!G8</f>
        <v>01-Jan-2020</v>
      </c>
      <c r="Y243" s="49" t="str">
        <f>StartUp!G8</f>
        <v>01-Jan-2020</v>
      </c>
      <c r="Z243" s="49" t="str">
        <f>StartUp!G8</f>
        <v>01-Jan-2020</v>
      </c>
      <c r="AA243" s="49" t="str">
        <f>StartUp!G8</f>
        <v>01-Jan-2020</v>
      </c>
      <c r="AB243" s="49" t="str">
        <f>StartUp!G10</f>
        <v>01-Apr-2019</v>
      </c>
      <c r="AC243" s="49" t="str">
        <f>StartUp!G10</f>
        <v>01-Apr-2019</v>
      </c>
      <c r="AD243" s="251" t="str">
        <f>StartUp!G10</f>
        <v>01-Apr-2019</v>
      </c>
      <c r="AE243" s="251" t="str">
        <f>StartUp!G10</f>
        <v>01-Apr-2019</v>
      </c>
      <c r="AF243" s="49" t="str">
        <f>StartUp!G10</f>
        <v>01-Apr-2019</v>
      </c>
      <c r="AG243" s="49" t="str">
        <f>StartUp!G10</f>
        <v>01-Apr-2019</v>
      </c>
      <c r="AH243" s="49" t="str">
        <f>StartUp!G10</f>
        <v>01-Apr-2019</v>
      </c>
      <c r="AI243" s="49" t="str">
        <f>StartUp!G10</f>
        <v>01-Apr-2019</v>
      </c>
      <c r="AJ243" s="32"/>
      <c r="AK243" s="299"/>
    </row>
    <row r="244" spans="1:37" hidden="1">
      <c r="A244" s="299"/>
      <c r="B244" s="299"/>
      <c r="C244" s="299" t="s">
        <v>158</v>
      </c>
      <c r="D244" s="227"/>
      <c r="E244" s="54" t="s">
        <v>159</v>
      </c>
      <c r="F244" s="97"/>
      <c r="G244" s="97"/>
      <c r="H244" s="97"/>
      <c r="I244" s="97"/>
      <c r="J244" s="97"/>
      <c r="K244" s="49">
        <f>StartUp!G9</f>
        <v>0</v>
      </c>
      <c r="L244" s="251">
        <f>StartUp!G9</f>
        <v>0</v>
      </c>
      <c r="M244" s="49">
        <f>StartUp!G9</f>
        <v>0</v>
      </c>
      <c r="N244" s="49">
        <f>StartUp!G9</f>
        <v>0</v>
      </c>
      <c r="O244" s="49">
        <f>StartUp!G9</f>
        <v>0</v>
      </c>
      <c r="P244" s="49">
        <f>StartUp!G9</f>
        <v>0</v>
      </c>
      <c r="Q244" s="49">
        <f>StartUp!G9</f>
        <v>0</v>
      </c>
      <c r="R244" s="49">
        <f>StartUp!G9</f>
        <v>0</v>
      </c>
      <c r="S244" s="49">
        <f>StartUp!G9</f>
        <v>0</v>
      </c>
      <c r="T244" s="49">
        <f>StartUp!G9</f>
        <v>0</v>
      </c>
      <c r="U244" s="49">
        <f>StartUp!G9</f>
        <v>0</v>
      </c>
      <c r="V244" s="251">
        <f>StartUp!G9</f>
        <v>0</v>
      </c>
      <c r="W244" s="251">
        <f>StartUp!G9</f>
        <v>0</v>
      </c>
      <c r="X244" s="251">
        <f>StartUp!G9</f>
        <v>0</v>
      </c>
      <c r="Y244" s="49">
        <f>StartUp!G9</f>
        <v>0</v>
      </c>
      <c r="Z244" s="49">
        <f>StartUp!G9</f>
        <v>0</v>
      </c>
      <c r="AA244" s="49">
        <f>StartUp!G9</f>
        <v>0</v>
      </c>
      <c r="AB244" s="49">
        <f>StartUp!G9</f>
        <v>0</v>
      </c>
      <c r="AC244" s="49">
        <f>StartUp!G9</f>
        <v>0</v>
      </c>
      <c r="AD244" s="49">
        <f>StartUp!G9</f>
        <v>0</v>
      </c>
      <c r="AE244" s="49">
        <f>StartUp!G9</f>
        <v>0</v>
      </c>
      <c r="AF244" s="49">
        <f>StartUp!G9</f>
        <v>0</v>
      </c>
      <c r="AG244" s="49">
        <f>StartUp!G9</f>
        <v>0</v>
      </c>
      <c r="AH244" s="49">
        <f>StartUp!G9</f>
        <v>0</v>
      </c>
      <c r="AI244" s="49">
        <f>StartUp!G9</f>
        <v>0</v>
      </c>
      <c r="AJ244" s="32"/>
      <c r="AK244" s="299"/>
    </row>
    <row r="245" spans="1:37" hidden="1">
      <c r="A245" s="299"/>
      <c r="B245" s="299"/>
      <c r="C245" s="299" t="s">
        <v>12</v>
      </c>
      <c r="D245" s="6"/>
      <c r="F245" s="97"/>
      <c r="G245" s="97"/>
      <c r="H245" s="97"/>
      <c r="I245" s="97"/>
      <c r="J245" s="97"/>
      <c r="U245" s="92"/>
      <c r="V245" s="92"/>
      <c r="W245" s="92"/>
      <c r="X245" s="92"/>
      <c r="AK245" s="299"/>
    </row>
    <row r="246" spans="1:37">
      <c r="A246" s="299"/>
      <c r="B246" s="299" t="s">
        <v>735</v>
      </c>
      <c r="C246" s="299"/>
      <c r="D246" s="204"/>
      <c r="E246" s="206" t="s">
        <v>736</v>
      </c>
      <c r="F246" s="97"/>
      <c r="G246" s="97"/>
      <c r="H246" s="97"/>
      <c r="I246" s="97"/>
      <c r="J246" s="97"/>
      <c r="K246" s="154">
        <f t="array" ref="K246">ROUND(K156+K161+K215,2)</f>
        <v>0</v>
      </c>
      <c r="L246" s="238">
        <f t="array" ref="L246">ROUND(L156+L161+L215,2)</f>
        <v>0</v>
      </c>
      <c r="M246" s="154">
        <f t="array" ref="M246">ROUND(M156+M161+M215,2)</f>
        <v>0</v>
      </c>
      <c r="N246" s="29">
        <f t="array" ref="N246">ROUND(N156+N161+N215,2)</f>
        <v>0</v>
      </c>
      <c r="O246" s="29">
        <f t="array" ref="O246">ROUND(O156+O161+O215,2)</f>
        <v>0</v>
      </c>
      <c r="P246" s="29">
        <f t="array" ref="P246">ROUND(P156+P161+P215,2)</f>
        <v>0</v>
      </c>
      <c r="Q246" s="29">
        <f t="array" ref="Q246">ROUND(Q156+Q161+Q215,2)</f>
        <v>0</v>
      </c>
      <c r="R246" s="29">
        <f t="array" ref="R246">ROUND(R156+R161+R215,2)</f>
        <v>0</v>
      </c>
      <c r="S246" s="29">
        <f t="array" ref="S246">ROUND(S156+S161+S215,2)</f>
        <v>0</v>
      </c>
      <c r="T246" s="29">
        <f t="array" ref="T246">ROUND(T156+T161+T215,2)</f>
        <v>0</v>
      </c>
      <c r="U246" s="29">
        <f t="array" ref="U246">ROUND(IF(O246+P246-Q246-R246-S246+T246&lt;0,0,O246+P246-Q246-R246-S246+T246),2)</f>
        <v>0</v>
      </c>
      <c r="V246" s="238">
        <f t="shared" ref="V246:X246" si="8">ROUND(V156+V161+V215,2)</f>
        <v>0</v>
      </c>
      <c r="W246" s="238">
        <f t="shared" si="8"/>
        <v>0</v>
      </c>
      <c r="X246" s="238">
        <f t="shared" si="8"/>
        <v>0</v>
      </c>
      <c r="Y246" s="29">
        <f>ROUND(Y156+Y161+Y215,2)</f>
        <v>0</v>
      </c>
      <c r="Z246" s="29">
        <f t="array" ref="Z246">ROUND(Z156+Z161+Z215,2)</f>
        <v>0</v>
      </c>
      <c r="AA246" s="29">
        <f t="array" ref="AA246">ROUND(AA156+AA161+AA215,2)</f>
        <v>0</v>
      </c>
      <c r="AB246" s="29">
        <f t="array" ref="AB246">ROUND(AB156+AB161+AB215,2)</f>
        <v>0</v>
      </c>
      <c r="AC246" s="29">
        <f t="array" ref="AC246">ROUND(AC156+AC161+AC215,2)</f>
        <v>0</v>
      </c>
      <c r="AD246" s="154">
        <f t="array" ref="AD246">ROUND(AD156+AD161+AD215,2)</f>
        <v>0</v>
      </c>
      <c r="AE246" s="154">
        <f t="array" ref="AE246">ROUND(AE156+AE161+AE215,2)</f>
        <v>0</v>
      </c>
      <c r="AF246" s="154">
        <f t="array" ref="AF246">ROUND(AF156+AF161+AF215,2)</f>
        <v>0</v>
      </c>
      <c r="AG246" s="154">
        <f t="array" ref="AG246">ROUND(AG156+AG161+AG215,2)</f>
        <v>0</v>
      </c>
      <c r="AH246" s="154">
        <f t="array" ref="AH246">ROUND(AH156+AH161+AH215,2)</f>
        <v>0</v>
      </c>
      <c r="AI246" s="154">
        <f t="array" ref="AI246">ROUND(AI156+AI161+AI215,2)</f>
        <v>0</v>
      </c>
      <c r="AK246" s="299"/>
    </row>
    <row r="247" spans="1:37">
      <c r="A247" s="299"/>
      <c r="B247" s="299" t="s">
        <v>737</v>
      </c>
      <c r="C247" s="299"/>
      <c r="D247" s="204"/>
      <c r="E247" s="206" t="s">
        <v>738</v>
      </c>
      <c r="F247" s="97"/>
      <c r="G247" s="97"/>
      <c r="H247" s="97"/>
      <c r="I247" s="97"/>
      <c r="J247" s="97"/>
      <c r="K247" s="150"/>
      <c r="L247" s="150"/>
      <c r="M247" s="150"/>
      <c r="N247" s="150"/>
      <c r="O247" s="150"/>
      <c r="P247" s="150"/>
      <c r="Q247" s="150"/>
      <c r="R247" s="150"/>
      <c r="S247" s="150"/>
      <c r="T247" s="150"/>
      <c r="U247" s="29">
        <f t="array" ref="U247">ROUND(IF(O247+P247-Q247-R247-S247+T247&lt;0,0,O247+P247-Q247-R247-S247+T247),2)</f>
        <v>0</v>
      </c>
      <c r="V247" s="239"/>
      <c r="W247" s="239"/>
      <c r="X247" s="239"/>
      <c r="Y247" s="150"/>
      <c r="Z247" s="150"/>
      <c r="AA247" s="150"/>
      <c r="AB247" s="150"/>
      <c r="AC247" s="150"/>
      <c r="AD247" s="150"/>
      <c r="AE247" s="150"/>
      <c r="AF247" s="150"/>
      <c r="AG247" s="150"/>
      <c r="AH247" s="150"/>
      <c r="AI247" s="150"/>
      <c r="AK247" s="299"/>
    </row>
    <row r="248" spans="1:37">
      <c r="A248" s="299"/>
      <c r="B248" s="299" t="s">
        <v>739</v>
      </c>
      <c r="C248" s="299"/>
      <c r="D248" s="415" t="s">
        <v>740</v>
      </c>
      <c r="E248" s="59" t="s">
        <v>741</v>
      </c>
      <c r="F248" s="97"/>
      <c r="G248" s="97"/>
      <c r="H248" s="97"/>
      <c r="I248" s="97"/>
      <c r="J248" s="97"/>
      <c r="K248" s="150"/>
      <c r="L248" s="150"/>
      <c r="M248" s="150"/>
      <c r="N248" s="150"/>
      <c r="O248" s="150"/>
      <c r="P248" s="150"/>
      <c r="Q248" s="150"/>
      <c r="R248" s="150"/>
      <c r="S248" s="150"/>
      <c r="T248" s="150"/>
      <c r="U248" s="29">
        <f t="array" ref="U248">ROUND(IF(O248+P248-Q248-R248-S248+T248&lt;0,0,O248+P248-Q248-R248-S248+T248),2)</f>
        <v>0</v>
      </c>
      <c r="V248" s="239"/>
      <c r="W248" s="239"/>
      <c r="X248" s="239"/>
      <c r="Y248" s="150"/>
      <c r="Z248" s="150"/>
      <c r="AA248" s="150"/>
      <c r="AB248" s="150"/>
      <c r="AC248" s="150"/>
      <c r="AD248" s="150"/>
      <c r="AE248" s="150"/>
      <c r="AF248" s="150"/>
      <c r="AG248" s="150"/>
      <c r="AH248" s="150"/>
      <c r="AI248" s="150"/>
      <c r="AK248" s="299"/>
    </row>
    <row r="249" spans="1:37">
      <c r="A249" s="299"/>
      <c r="B249" s="299" t="s">
        <v>742</v>
      </c>
      <c r="C249" s="299"/>
      <c r="D249" s="416"/>
      <c r="E249" s="59" t="s">
        <v>743</v>
      </c>
      <c r="F249" s="97"/>
      <c r="G249" s="97"/>
      <c r="H249" s="97"/>
      <c r="I249" s="97"/>
      <c r="J249" s="97"/>
      <c r="K249" s="150"/>
      <c r="L249" s="150"/>
      <c r="M249" s="150"/>
      <c r="N249" s="150"/>
      <c r="O249" s="150"/>
      <c r="P249" s="150"/>
      <c r="Q249" s="150"/>
      <c r="R249" s="150"/>
      <c r="S249" s="150"/>
      <c r="T249" s="150"/>
      <c r="U249" s="29">
        <f t="array" ref="U249">ROUND(IF(O249+P249-Q249-R249-S249+T249&lt;0,0,O249+P249-Q249-R249-S249+T249),2)</f>
        <v>0</v>
      </c>
      <c r="V249" s="239"/>
      <c r="W249" s="239"/>
      <c r="X249" s="239"/>
      <c r="Y249" s="150"/>
      <c r="Z249" s="150"/>
      <c r="AA249" s="150"/>
      <c r="AB249" s="150"/>
      <c r="AC249" s="150"/>
      <c r="AD249" s="150"/>
      <c r="AE249" s="150"/>
      <c r="AF249" s="150"/>
      <c r="AG249" s="150"/>
      <c r="AH249" s="150"/>
      <c r="AI249" s="150"/>
      <c r="AK249" s="299"/>
    </row>
    <row r="250" spans="1:37">
      <c r="A250" s="299"/>
      <c r="B250" s="299" t="s">
        <v>744</v>
      </c>
      <c r="C250" s="299"/>
      <c r="D250" s="416"/>
      <c r="E250" s="59" t="s">
        <v>745</v>
      </c>
      <c r="F250" s="97"/>
      <c r="G250" s="97"/>
      <c r="H250" s="97"/>
      <c r="I250" s="97"/>
      <c r="J250" s="97"/>
      <c r="K250" s="150"/>
      <c r="L250" s="150"/>
      <c r="M250" s="150"/>
      <c r="N250" s="150"/>
      <c r="O250" s="150"/>
      <c r="P250" s="150"/>
      <c r="Q250" s="150"/>
      <c r="R250" s="150"/>
      <c r="S250" s="150"/>
      <c r="T250" s="150"/>
      <c r="U250" s="29">
        <f t="array" ref="U250">ROUND(IF(O250+P250-Q250-R250-S250+T250&lt;0,0,O250+P250-Q250-R250-S250+T250),2)</f>
        <v>0</v>
      </c>
      <c r="V250" s="239"/>
      <c r="W250" s="239"/>
      <c r="X250" s="239"/>
      <c r="Y250" s="150"/>
      <c r="Z250" s="150"/>
      <c r="AA250" s="150"/>
      <c r="AB250" s="150"/>
      <c r="AC250" s="150"/>
      <c r="AD250" s="150"/>
      <c r="AE250" s="150"/>
      <c r="AF250" s="150"/>
      <c r="AG250" s="150"/>
      <c r="AH250" s="150"/>
      <c r="AI250" s="150"/>
      <c r="AK250" s="299"/>
    </row>
    <row r="251" spans="1:37">
      <c r="A251" s="299"/>
      <c r="B251" s="299" t="s">
        <v>746</v>
      </c>
      <c r="C251" s="299"/>
      <c r="D251" s="416"/>
      <c r="E251" s="59" t="s">
        <v>747</v>
      </c>
      <c r="F251" s="97"/>
      <c r="G251" s="97"/>
      <c r="H251" s="97"/>
      <c r="I251" s="97"/>
      <c r="J251" s="97"/>
      <c r="K251" s="150"/>
      <c r="L251" s="150"/>
      <c r="M251" s="150"/>
      <c r="N251" s="150"/>
      <c r="O251" s="150"/>
      <c r="P251" s="150"/>
      <c r="Q251" s="150"/>
      <c r="R251" s="150"/>
      <c r="S251" s="150"/>
      <c r="T251" s="150"/>
      <c r="U251" s="29">
        <f t="array" ref="U251">ROUND(IF(O251+P251-Q251-R251-S251+T251&lt;0,0,O251+P251-Q251-R251-S251+T251),2)</f>
        <v>0</v>
      </c>
      <c r="V251" s="239"/>
      <c r="W251" s="239"/>
      <c r="X251" s="239"/>
      <c r="Y251" s="150"/>
      <c r="Z251" s="150"/>
      <c r="AA251" s="150"/>
      <c r="AB251" s="150"/>
      <c r="AC251" s="150"/>
      <c r="AD251" s="150"/>
      <c r="AE251" s="150"/>
      <c r="AF251" s="150"/>
      <c r="AG251" s="150"/>
      <c r="AH251" s="150"/>
      <c r="AI251" s="150"/>
      <c r="AK251" s="299"/>
    </row>
    <row r="252" spans="1:37">
      <c r="A252" s="299"/>
      <c r="B252" s="299" t="s">
        <v>748</v>
      </c>
      <c r="C252" s="299"/>
      <c r="D252" s="416"/>
      <c r="E252" s="59" t="s">
        <v>749</v>
      </c>
      <c r="F252" s="97"/>
      <c r="G252" s="97"/>
      <c r="H252" s="97"/>
      <c r="I252" s="97"/>
      <c r="J252" s="97"/>
      <c r="K252" s="150"/>
      <c r="L252" s="150"/>
      <c r="M252" s="150"/>
      <c r="N252" s="150"/>
      <c r="O252" s="150"/>
      <c r="P252" s="150"/>
      <c r="Q252" s="150"/>
      <c r="R252" s="150"/>
      <c r="S252" s="150"/>
      <c r="T252" s="150"/>
      <c r="U252" s="29">
        <f t="array" ref="U252">ROUND(IF(O252+P252-Q252-R252-S252+T252&lt;0,0,O252+P252-Q252-R252-S252+T252),2)</f>
        <v>0</v>
      </c>
      <c r="V252" s="239"/>
      <c r="W252" s="239"/>
      <c r="X252" s="239"/>
      <c r="Y252" s="150"/>
      <c r="Z252" s="150"/>
      <c r="AA252" s="150"/>
      <c r="AB252" s="150"/>
      <c r="AC252" s="150"/>
      <c r="AD252" s="150"/>
      <c r="AE252" s="150"/>
      <c r="AF252" s="150"/>
      <c r="AG252" s="150"/>
      <c r="AH252" s="150"/>
      <c r="AI252" s="150"/>
      <c r="AK252" s="299"/>
    </row>
    <row r="253" spans="1:37">
      <c r="A253" s="299"/>
      <c r="B253" s="299" t="s">
        <v>750</v>
      </c>
      <c r="C253" s="299"/>
      <c r="D253" s="416"/>
      <c r="E253" s="59" t="s">
        <v>2136</v>
      </c>
      <c r="F253" s="97"/>
      <c r="G253" s="97"/>
      <c r="H253" s="97"/>
      <c r="I253" s="97"/>
      <c r="J253" s="97"/>
      <c r="K253" s="150"/>
      <c r="L253" s="150"/>
      <c r="M253" s="150"/>
      <c r="N253" s="150"/>
      <c r="O253" s="150"/>
      <c r="P253" s="150"/>
      <c r="Q253" s="150"/>
      <c r="R253" s="150"/>
      <c r="S253" s="150"/>
      <c r="T253" s="150"/>
      <c r="U253" s="29">
        <f t="array" ref="U253">ROUND(IF(O253+P253-Q253-R253-S253+T253&lt;0,0,O253+P253-Q253-R253-S253+T253),2)</f>
        <v>0</v>
      </c>
      <c r="V253" s="239"/>
      <c r="W253" s="239"/>
      <c r="X253" s="239"/>
      <c r="Y253" s="150"/>
      <c r="Z253" s="150"/>
      <c r="AA253" s="150"/>
      <c r="AB253" s="150"/>
      <c r="AC253" s="150"/>
      <c r="AD253" s="150"/>
      <c r="AE253" s="150"/>
      <c r="AF253" s="150"/>
      <c r="AG253" s="150"/>
      <c r="AH253" s="150"/>
      <c r="AI253" s="150"/>
      <c r="AK253" s="299"/>
    </row>
    <row r="254" spans="1:37">
      <c r="A254" s="299"/>
      <c r="B254" s="299" t="s">
        <v>751</v>
      </c>
      <c r="C254" s="299"/>
      <c r="D254" s="416"/>
      <c r="E254" s="59" t="s">
        <v>752</v>
      </c>
      <c r="F254" s="97"/>
      <c r="G254" s="97"/>
      <c r="H254" s="97"/>
      <c r="I254" s="97"/>
      <c r="J254" s="97"/>
      <c r="K254" s="150"/>
      <c r="L254" s="150"/>
      <c r="M254" s="150"/>
      <c r="N254" s="150"/>
      <c r="O254" s="150"/>
      <c r="P254" s="150"/>
      <c r="Q254" s="150"/>
      <c r="R254" s="150"/>
      <c r="S254" s="150"/>
      <c r="T254" s="150"/>
      <c r="U254" s="29">
        <f t="array" ref="U254">ROUND(IF(O254+P254-Q254-R254-S254+T254&lt;0,0,O254+P254-Q254-R254-S254+T254),2)</f>
        <v>0</v>
      </c>
      <c r="V254" s="239"/>
      <c r="W254" s="239"/>
      <c r="X254" s="239"/>
      <c r="Y254" s="150"/>
      <c r="Z254" s="150"/>
      <c r="AA254" s="150"/>
      <c r="AB254" s="150"/>
      <c r="AC254" s="150"/>
      <c r="AD254" s="150"/>
      <c r="AE254" s="150"/>
      <c r="AF254" s="150"/>
      <c r="AG254" s="150"/>
      <c r="AH254" s="150"/>
      <c r="AI254" s="150"/>
      <c r="AK254" s="299"/>
    </row>
    <row r="255" spans="1:37">
      <c r="A255" s="299"/>
      <c r="B255" s="299" t="s">
        <v>753</v>
      </c>
      <c r="C255" s="299"/>
      <c r="D255" s="416"/>
      <c r="E255" s="59" t="s">
        <v>754</v>
      </c>
      <c r="F255" s="97"/>
      <c r="G255" s="97"/>
      <c r="H255" s="97"/>
      <c r="I255" s="97"/>
      <c r="J255" s="97"/>
      <c r="K255" s="150"/>
      <c r="L255" s="150"/>
      <c r="M255" s="150"/>
      <c r="N255" s="150"/>
      <c r="O255" s="150"/>
      <c r="P255" s="150"/>
      <c r="Q255" s="150"/>
      <c r="R255" s="150"/>
      <c r="S255" s="150"/>
      <c r="T255" s="150"/>
      <c r="U255" s="29">
        <f t="array" ref="U255">ROUND(IF(O255+P255-Q255-R255-S255+T255&lt;0,0,O255+P255-Q255-R255-S255+T255),2)</f>
        <v>0</v>
      </c>
      <c r="V255" s="239"/>
      <c r="W255" s="239"/>
      <c r="X255" s="239"/>
      <c r="Y255" s="150"/>
      <c r="Z255" s="150"/>
      <c r="AA255" s="150"/>
      <c r="AB255" s="150"/>
      <c r="AC255" s="150"/>
      <c r="AD255" s="150"/>
      <c r="AE255" s="150"/>
      <c r="AF255" s="150"/>
      <c r="AG255" s="150"/>
      <c r="AH255" s="150"/>
      <c r="AI255" s="150"/>
      <c r="AK255" s="299"/>
    </row>
    <row r="256" spans="1:37">
      <c r="A256" s="299"/>
      <c r="B256" s="299" t="s">
        <v>755</v>
      </c>
      <c r="C256" s="299"/>
      <c r="D256" s="416"/>
      <c r="E256" s="59" t="s">
        <v>756</v>
      </c>
      <c r="F256" s="97"/>
      <c r="G256" s="97"/>
      <c r="H256" s="97"/>
      <c r="I256" s="97"/>
      <c r="J256" s="97"/>
      <c r="K256" s="150"/>
      <c r="L256" s="150"/>
      <c r="M256" s="150"/>
      <c r="N256" s="150"/>
      <c r="O256" s="150"/>
      <c r="P256" s="150"/>
      <c r="Q256" s="150"/>
      <c r="R256" s="150"/>
      <c r="S256" s="150"/>
      <c r="T256" s="150"/>
      <c r="U256" s="29">
        <f t="array" ref="U256">ROUND(IF(O256+P256-Q256-R256-S256+T256&lt;0,0,O256+P256-Q256-R256-S256+T256),2)</f>
        <v>0</v>
      </c>
      <c r="V256" s="239"/>
      <c r="W256" s="239"/>
      <c r="X256" s="239"/>
      <c r="Y256" s="150"/>
      <c r="Z256" s="150"/>
      <c r="AA256" s="150"/>
      <c r="AB256" s="150"/>
      <c r="AC256" s="150"/>
      <c r="AD256" s="150"/>
      <c r="AE256" s="150"/>
      <c r="AF256" s="150"/>
      <c r="AG256" s="150"/>
      <c r="AH256" s="150"/>
      <c r="AI256" s="150"/>
      <c r="AK256" s="299"/>
    </row>
    <row r="257" spans="1:37">
      <c r="A257" s="299"/>
      <c r="B257" s="299" t="s">
        <v>757</v>
      </c>
      <c r="C257" s="299"/>
      <c r="D257" s="416"/>
      <c r="E257" s="59" t="s">
        <v>758</v>
      </c>
      <c r="F257" s="97"/>
      <c r="G257" s="97"/>
      <c r="H257" s="97"/>
      <c r="I257" s="97"/>
      <c r="J257" s="97"/>
      <c r="K257" s="150"/>
      <c r="L257" s="150"/>
      <c r="M257" s="150"/>
      <c r="N257" s="150"/>
      <c r="O257" s="150"/>
      <c r="P257" s="150"/>
      <c r="Q257" s="150"/>
      <c r="R257" s="150"/>
      <c r="S257" s="150"/>
      <c r="T257" s="150"/>
      <c r="U257" s="29">
        <f t="array" ref="U257">ROUND(IF(O257+P257-Q257-R257-S257+T257&lt;0,0,O257+P257-Q257-R257-S257+T257),2)</f>
        <v>0</v>
      </c>
      <c r="V257" s="239"/>
      <c r="W257" s="239"/>
      <c r="X257" s="239"/>
      <c r="Y257" s="150"/>
      <c r="Z257" s="150"/>
      <c r="AA257" s="150"/>
      <c r="AB257" s="150"/>
      <c r="AC257" s="150"/>
      <c r="AD257" s="150"/>
      <c r="AE257" s="150"/>
      <c r="AF257" s="150"/>
      <c r="AG257" s="150"/>
      <c r="AH257" s="150"/>
      <c r="AI257" s="150"/>
      <c r="AK257" s="299"/>
    </row>
    <row r="258" spans="1:37">
      <c r="A258" s="299"/>
      <c r="B258" s="299" t="s">
        <v>759</v>
      </c>
      <c r="C258" s="299"/>
      <c r="D258" s="367"/>
      <c r="E258" s="75" t="s">
        <v>760</v>
      </c>
      <c r="F258" s="97"/>
      <c r="G258" s="97"/>
      <c r="H258" s="97"/>
      <c r="I258" s="97"/>
      <c r="J258" s="97"/>
      <c r="K258" s="154">
        <f t="array" ref="K258">SUM(K271:K272)</f>
        <v>0</v>
      </c>
      <c r="L258" s="238">
        <f t="array" ref="L258">SUM(L271:L272)</f>
        <v>0</v>
      </c>
      <c r="M258" s="154">
        <f t="array" ref="M258">SUM(M271:M272)</f>
        <v>0</v>
      </c>
      <c r="N258" s="29">
        <f t="array" ref="N258">SUM(N271:N272)</f>
        <v>0</v>
      </c>
      <c r="O258" s="29">
        <f t="array" ref="O258">SUM(O271:O272)</f>
        <v>0</v>
      </c>
      <c r="P258" s="29">
        <f t="array" ref="P258">SUM(P271:P272)</f>
        <v>0</v>
      </c>
      <c r="Q258" s="29">
        <f t="array" ref="Q258">SUM(Q271:Q272)</f>
        <v>0</v>
      </c>
      <c r="R258" s="29">
        <f t="array" ref="R258">SUM(R271:R272)</f>
        <v>0</v>
      </c>
      <c r="S258" s="29">
        <f t="array" ref="S258">SUM(S271:S272)</f>
        <v>0</v>
      </c>
      <c r="T258" s="29">
        <f t="array" ref="T258">SUM(T271:T272)</f>
        <v>0</v>
      </c>
      <c r="U258" s="29">
        <f t="array" ref="U258">ROUND(IF(O258+P258-Q258-R258-S258+T258&lt;0,0,O258+P258-Q258-R258-S258+T258),2)</f>
        <v>0</v>
      </c>
      <c r="V258" s="238">
        <f t="array" ref="V258">SUM(V271:V272)</f>
        <v>0</v>
      </c>
      <c r="W258" s="238">
        <f t="array" ref="W258">SUM(W271:W272)</f>
        <v>0</v>
      </c>
      <c r="X258" s="238">
        <f t="array" ref="X258">SUM(X271:X272)</f>
        <v>0</v>
      </c>
      <c r="Y258" s="29">
        <f t="array" ref="Y258">SUM(Y271:Y272)</f>
        <v>0</v>
      </c>
      <c r="Z258" s="29">
        <f t="array" ref="Z258">SUM(Z271:Z272)</f>
        <v>0</v>
      </c>
      <c r="AA258" s="29">
        <f t="array" ref="AA258">SUM(AA271:AA272)</f>
        <v>0</v>
      </c>
      <c r="AB258" s="29">
        <f t="array" ref="AB258">SUM(AB271:AB272)</f>
        <v>0</v>
      </c>
      <c r="AC258" s="29">
        <f t="array" ref="AC258">SUM(AC271:AC272)</f>
        <v>0</v>
      </c>
      <c r="AD258" s="154">
        <f t="array" ref="AD258">SUM(AD271:AD272)</f>
        <v>0</v>
      </c>
      <c r="AE258" s="154">
        <f t="array" ref="AE258">SUM(AE271:AE272)</f>
        <v>0</v>
      </c>
      <c r="AF258" s="154">
        <f t="array" ref="AF258">SUM(AF271:AF272)</f>
        <v>0</v>
      </c>
      <c r="AG258" s="154">
        <f t="array" ref="AG258">SUM(AG271:AG272)</f>
        <v>0</v>
      </c>
      <c r="AH258" s="154">
        <f t="array" ref="AH258">SUM(AH271:AH272)</f>
        <v>0</v>
      </c>
      <c r="AI258" s="154">
        <f t="array" ref="AI258">SUM(AI271:AI272)</f>
        <v>0</v>
      </c>
      <c r="AK258" s="299"/>
    </row>
    <row r="259" spans="1:37" hidden="1">
      <c r="A259" s="299"/>
      <c r="B259" s="299"/>
      <c r="C259" s="299" t="s">
        <v>12</v>
      </c>
      <c r="D259" s="5"/>
      <c r="F259" s="97"/>
      <c r="G259" s="97"/>
      <c r="H259" s="97"/>
      <c r="I259" s="97"/>
      <c r="J259" s="97"/>
      <c r="U259" s="92"/>
      <c r="V259" s="92"/>
      <c r="W259" s="92"/>
      <c r="X259" s="92"/>
      <c r="AK259" s="299"/>
    </row>
    <row r="260" spans="1:37" s="169" customFormat="1" hidden="1">
      <c r="A260" s="299"/>
      <c r="B260" s="299"/>
      <c r="C260" s="299" t="s">
        <v>30</v>
      </c>
      <c r="D260" s="264"/>
      <c r="E260" s="299"/>
      <c r="F260" s="271"/>
      <c r="G260" s="271"/>
      <c r="H260" s="271"/>
      <c r="I260" s="271"/>
      <c r="J260" s="271"/>
      <c r="K260" s="299"/>
      <c r="L260" s="299"/>
      <c r="M260" s="299"/>
      <c r="N260" s="299"/>
      <c r="O260" s="299"/>
      <c r="P260" s="299"/>
      <c r="Q260" s="299"/>
      <c r="R260" s="299"/>
      <c r="S260" s="299"/>
      <c r="T260" s="299"/>
      <c r="U260" s="265"/>
      <c r="V260" s="265"/>
      <c r="W260" s="265"/>
      <c r="X260" s="265"/>
      <c r="Y260" s="299"/>
      <c r="Z260" s="299"/>
      <c r="AA260" s="299"/>
      <c r="AB260" s="299"/>
      <c r="AC260" s="299"/>
      <c r="AD260" s="299"/>
      <c r="AE260" s="299"/>
      <c r="AF260" s="299"/>
      <c r="AG260" s="299"/>
      <c r="AH260" s="299"/>
      <c r="AI260" s="299"/>
      <c r="AJ260" s="299"/>
      <c r="AK260" s="299" t="s">
        <v>31</v>
      </c>
    </row>
    <row r="261" spans="1:37" s="169" customFormat="1" hidden="1">
      <c r="D261" s="172"/>
      <c r="F261" s="97"/>
      <c r="G261" s="97"/>
      <c r="H261" s="97"/>
      <c r="I261" s="97"/>
      <c r="J261" s="97"/>
      <c r="U261" s="174"/>
      <c r="V261" s="174"/>
      <c r="W261" s="174"/>
      <c r="X261" s="174"/>
    </row>
    <row r="262" spans="1:37" s="169" customFormat="1" hidden="1">
      <c r="D262" s="172"/>
      <c r="F262" s="97"/>
      <c r="G262" s="97"/>
      <c r="H262" s="97"/>
      <c r="I262" s="97"/>
      <c r="J262" s="97"/>
      <c r="U262" s="174"/>
      <c r="V262" s="174"/>
      <c r="W262" s="174"/>
      <c r="X262" s="174"/>
    </row>
    <row r="263" spans="1:37" s="169" customFormat="1" hidden="1">
      <c r="D263" s="172"/>
      <c r="F263" s="97"/>
      <c r="G263" s="97"/>
      <c r="H263" s="97"/>
      <c r="I263" s="97"/>
      <c r="J263" s="97"/>
      <c r="U263" s="174"/>
      <c r="V263" s="174"/>
      <c r="W263" s="174"/>
      <c r="X263" s="174"/>
    </row>
    <row r="264" spans="1:37" s="169" customFormat="1" hidden="1">
      <c r="A264" s="299"/>
      <c r="B264" s="299"/>
      <c r="C264" s="299" t="s">
        <v>2195</v>
      </c>
      <c r="D264" s="264"/>
      <c r="E264" s="299"/>
      <c r="F264" s="271"/>
      <c r="G264" s="271"/>
      <c r="H264" s="271"/>
      <c r="I264" s="271"/>
      <c r="J264" s="271"/>
      <c r="K264" s="299"/>
      <c r="L264" s="299"/>
      <c r="M264" s="299"/>
      <c r="N264" s="299"/>
      <c r="O264" s="299"/>
      <c r="P264" s="299"/>
      <c r="Q264" s="299"/>
      <c r="R264" s="299"/>
      <c r="S264" s="299"/>
      <c r="T264" s="299"/>
      <c r="U264" s="265"/>
      <c r="V264" s="265"/>
      <c r="W264" s="265"/>
      <c r="X264" s="265"/>
      <c r="Y264" s="299"/>
      <c r="Z264" s="299"/>
      <c r="AA264" s="299"/>
      <c r="AB264" s="299"/>
      <c r="AC264" s="299"/>
      <c r="AD264" s="299"/>
      <c r="AE264" s="299"/>
      <c r="AF264" s="299"/>
      <c r="AG264" s="299"/>
      <c r="AH264" s="299"/>
      <c r="AI264" s="299"/>
      <c r="AJ264" s="299"/>
      <c r="AK264" s="299"/>
    </row>
    <row r="265" spans="1:37" s="169" customFormat="1" hidden="1">
      <c r="A265" s="299"/>
      <c r="B265" s="299"/>
      <c r="C265" s="299"/>
      <c r="D265" s="264"/>
      <c r="E265" s="299"/>
      <c r="F265" s="271"/>
      <c r="G265" s="271"/>
      <c r="H265" s="271"/>
      <c r="I265" s="271"/>
      <c r="J265" s="271"/>
      <c r="K265" s="299" t="s">
        <v>599</v>
      </c>
      <c r="L265" s="299" t="s">
        <v>2250</v>
      </c>
      <c r="M265" s="299" t="s">
        <v>2023</v>
      </c>
      <c r="N265" s="299" t="s">
        <v>600</v>
      </c>
      <c r="O265" s="299" t="s">
        <v>601</v>
      </c>
      <c r="P265" s="299" t="s">
        <v>602</v>
      </c>
      <c r="Q265" s="299" t="s">
        <v>603</v>
      </c>
      <c r="R265" s="299" t="s">
        <v>604</v>
      </c>
      <c r="S265" s="299" t="s">
        <v>605</v>
      </c>
      <c r="T265" s="299" t="s">
        <v>606</v>
      </c>
      <c r="U265" s="265" t="s">
        <v>607</v>
      </c>
      <c r="V265" s="265" t="s">
        <v>2254</v>
      </c>
      <c r="W265" s="265" t="s">
        <v>2255</v>
      </c>
      <c r="X265" s="265" t="s">
        <v>2256</v>
      </c>
      <c r="Y265" s="299" t="s">
        <v>608</v>
      </c>
      <c r="Z265" s="299" t="s">
        <v>609</v>
      </c>
      <c r="AA265" s="299" t="s">
        <v>610</v>
      </c>
      <c r="AB265" s="299" t="s">
        <v>402</v>
      </c>
      <c r="AC265" s="299" t="s">
        <v>611</v>
      </c>
      <c r="AD265" s="299" t="s">
        <v>612</v>
      </c>
      <c r="AE265" s="299" t="s">
        <v>613</v>
      </c>
      <c r="AF265" s="299" t="s">
        <v>2015</v>
      </c>
      <c r="AG265" s="299" t="s">
        <v>2016</v>
      </c>
      <c r="AH265" s="299" t="s">
        <v>2017</v>
      </c>
      <c r="AI265" s="299" t="s">
        <v>2018</v>
      </c>
      <c r="AJ265" s="299"/>
      <c r="AK265" s="299"/>
    </row>
    <row r="266" spans="1:37" s="169" customFormat="1" hidden="1">
      <c r="A266" s="299"/>
      <c r="B266" s="299"/>
      <c r="C266" s="299"/>
      <c r="D266" s="264"/>
      <c r="E266" s="299" t="s">
        <v>761</v>
      </c>
      <c r="F266" s="271"/>
      <c r="G266" s="271"/>
      <c r="H266" s="271"/>
      <c r="I266" s="271"/>
      <c r="J266" s="271"/>
      <c r="K266" s="299"/>
      <c r="L266" s="299"/>
      <c r="M266" s="299"/>
      <c r="N266" s="299"/>
      <c r="O266" s="299"/>
      <c r="P266" s="299"/>
      <c r="Q266" s="299"/>
      <c r="R266" s="299"/>
      <c r="S266" s="299"/>
      <c r="T266" s="299"/>
      <c r="U266" s="265"/>
      <c r="V266" s="265"/>
      <c r="W266" s="265"/>
      <c r="X266" s="265"/>
      <c r="Y266" s="299"/>
      <c r="Z266" s="299"/>
      <c r="AA266" s="299"/>
      <c r="AB266" s="299"/>
      <c r="AC266" s="299"/>
      <c r="AD266" s="299"/>
      <c r="AE266" s="299"/>
      <c r="AF266" s="299"/>
      <c r="AG266" s="299"/>
      <c r="AH266" s="299"/>
      <c r="AI266" s="299"/>
      <c r="AJ266" s="299"/>
      <c r="AK266" s="299"/>
    </row>
    <row r="267" spans="1:37" s="169" customFormat="1" hidden="1">
      <c r="A267" s="299"/>
      <c r="B267" s="299"/>
      <c r="C267" s="299" t="s">
        <v>10</v>
      </c>
      <c r="D267" s="264" t="s">
        <v>11</v>
      </c>
      <c r="E267" s="299" t="s">
        <v>270</v>
      </c>
      <c r="F267" s="271"/>
      <c r="G267" s="271"/>
      <c r="H267" s="271"/>
      <c r="I267" s="271"/>
      <c r="J267" s="271"/>
      <c r="K267" s="299"/>
      <c r="L267" s="299"/>
      <c r="M267" s="299"/>
      <c r="N267" s="299"/>
      <c r="O267" s="299"/>
      <c r="P267" s="299"/>
      <c r="Q267" s="299"/>
      <c r="R267" s="299"/>
      <c r="S267" s="299"/>
      <c r="T267" s="299"/>
      <c r="U267" s="265"/>
      <c r="V267" s="265"/>
      <c r="W267" s="265"/>
      <c r="X267" s="265"/>
      <c r="Y267" s="299"/>
      <c r="Z267" s="299"/>
      <c r="AA267" s="299"/>
      <c r="AB267" s="299"/>
      <c r="AC267" s="299"/>
      <c r="AD267" s="299"/>
      <c r="AE267" s="299"/>
      <c r="AF267" s="299"/>
      <c r="AG267" s="299"/>
      <c r="AH267" s="299"/>
      <c r="AI267" s="299"/>
      <c r="AJ267" s="299" t="s">
        <v>12</v>
      </c>
      <c r="AK267" s="299" t="s">
        <v>13</v>
      </c>
    </row>
    <row r="268" spans="1:37" hidden="1">
      <c r="A268" s="299"/>
      <c r="B268" s="299"/>
      <c r="C268" s="299" t="s">
        <v>156</v>
      </c>
      <c r="D268" s="85"/>
      <c r="E268" s="54" t="s">
        <v>157</v>
      </c>
      <c r="F268" s="97"/>
      <c r="G268" s="97"/>
      <c r="H268" s="97"/>
      <c r="I268" s="97"/>
      <c r="J268" s="97"/>
      <c r="K268" s="49" t="str">
        <f>StartUp!G8</f>
        <v>01-Jan-2020</v>
      </c>
      <c r="L268" s="251" t="str">
        <f>StartUp!G8</f>
        <v>01-Jan-2020</v>
      </c>
      <c r="M268" s="49" t="str">
        <f>StartUp!G8</f>
        <v>01-Jan-2020</v>
      </c>
      <c r="N268" s="49" t="str">
        <f>StartUp!G10</f>
        <v>01-Apr-2019</v>
      </c>
      <c r="O268" s="49" t="str">
        <f>StartUp!G10</f>
        <v>01-Apr-2019</v>
      </c>
      <c r="P268" s="49" t="str">
        <f>StartUp!G10</f>
        <v>01-Apr-2019</v>
      </c>
      <c r="Q268" s="49" t="str">
        <f>StartUp!G10</f>
        <v>01-Apr-2019</v>
      </c>
      <c r="R268" s="49" t="str">
        <f>StartUp!G10</f>
        <v>01-Apr-2019</v>
      </c>
      <c r="S268" s="49" t="str">
        <f>StartUp!G10</f>
        <v>01-Apr-2019</v>
      </c>
      <c r="T268" s="49" t="str">
        <f>StartUp!G10</f>
        <v>01-Apr-2019</v>
      </c>
      <c r="U268" s="49" t="str">
        <f>StartUp!G10</f>
        <v>01-Apr-2019</v>
      </c>
      <c r="V268" s="251" t="str">
        <f>StartUp!G8</f>
        <v>01-Jan-2020</v>
      </c>
      <c r="W268" s="251" t="str">
        <f>StartUp!G8</f>
        <v>01-Jan-2020</v>
      </c>
      <c r="X268" s="251" t="str">
        <f>StartUp!G8</f>
        <v>01-Jan-2020</v>
      </c>
      <c r="Y268" s="49" t="str">
        <f>StartUp!G8</f>
        <v>01-Jan-2020</v>
      </c>
      <c r="Z268" s="49" t="str">
        <f>StartUp!G8</f>
        <v>01-Jan-2020</v>
      </c>
      <c r="AA268" s="49" t="str">
        <f>StartUp!G8</f>
        <v>01-Jan-2020</v>
      </c>
      <c r="AB268" s="49" t="str">
        <f>StartUp!G10</f>
        <v>01-Apr-2019</v>
      </c>
      <c r="AC268" s="49" t="str">
        <f>StartUp!G10</f>
        <v>01-Apr-2019</v>
      </c>
      <c r="AD268" s="251" t="str">
        <f>StartUp!G10</f>
        <v>01-Apr-2019</v>
      </c>
      <c r="AE268" s="251" t="str">
        <f>StartUp!G10</f>
        <v>01-Apr-2019</v>
      </c>
      <c r="AF268" s="49" t="str">
        <f>StartUp!G10</f>
        <v>01-Apr-2019</v>
      </c>
      <c r="AG268" s="49" t="str">
        <f>StartUp!G10</f>
        <v>01-Apr-2019</v>
      </c>
      <c r="AH268" s="49" t="str">
        <f>StartUp!G10</f>
        <v>01-Apr-2019</v>
      </c>
      <c r="AI268" s="49" t="str">
        <f>StartUp!G10</f>
        <v>01-Apr-2019</v>
      </c>
      <c r="AJ268" s="32"/>
      <c r="AK268" s="299"/>
    </row>
    <row r="269" spans="1:37" hidden="1">
      <c r="A269" s="299"/>
      <c r="B269" s="299"/>
      <c r="C269" s="299" t="s">
        <v>158</v>
      </c>
      <c r="D269" s="85"/>
      <c r="E269" s="54" t="s">
        <v>159</v>
      </c>
      <c r="F269" s="97"/>
      <c r="G269" s="97"/>
      <c r="H269" s="97"/>
      <c r="I269" s="97"/>
      <c r="J269" s="97"/>
      <c r="K269" s="49">
        <f>StartUp!G9</f>
        <v>0</v>
      </c>
      <c r="L269" s="251">
        <f>StartUp!G9</f>
        <v>0</v>
      </c>
      <c r="M269" s="49">
        <f>StartUp!G9</f>
        <v>0</v>
      </c>
      <c r="N269" s="49">
        <f>StartUp!G9</f>
        <v>0</v>
      </c>
      <c r="O269" s="49">
        <f>StartUp!G9</f>
        <v>0</v>
      </c>
      <c r="P269" s="49">
        <f>StartUp!G9</f>
        <v>0</v>
      </c>
      <c r="Q269" s="49">
        <f>StartUp!G9</f>
        <v>0</v>
      </c>
      <c r="R269" s="49">
        <f>StartUp!G9</f>
        <v>0</v>
      </c>
      <c r="S269" s="49">
        <f>StartUp!G9</f>
        <v>0</v>
      </c>
      <c r="T269" s="49">
        <f>StartUp!G9</f>
        <v>0</v>
      </c>
      <c r="U269" s="49">
        <f>StartUp!G9</f>
        <v>0</v>
      </c>
      <c r="V269" s="251">
        <f>StartUp!G9</f>
        <v>0</v>
      </c>
      <c r="W269" s="251">
        <f>StartUp!G9</f>
        <v>0</v>
      </c>
      <c r="X269" s="251">
        <f>StartUp!G9</f>
        <v>0</v>
      </c>
      <c r="Y269" s="49">
        <f>StartUp!G9</f>
        <v>0</v>
      </c>
      <c r="Z269" s="49">
        <f>StartUp!G9</f>
        <v>0</v>
      </c>
      <c r="AA269" s="49">
        <f>StartUp!G9</f>
        <v>0</v>
      </c>
      <c r="AB269" s="49">
        <f>StartUp!G9</f>
        <v>0</v>
      </c>
      <c r="AC269" s="49">
        <f>StartUp!G9</f>
        <v>0</v>
      </c>
      <c r="AD269" s="49">
        <f>StartUp!G9</f>
        <v>0</v>
      </c>
      <c r="AE269" s="49">
        <f>StartUp!G9</f>
        <v>0</v>
      </c>
      <c r="AF269" s="49">
        <f>StartUp!G9</f>
        <v>0</v>
      </c>
      <c r="AG269" s="49">
        <f>StartUp!G9</f>
        <v>0</v>
      </c>
      <c r="AH269" s="49">
        <f>StartUp!G9</f>
        <v>0</v>
      </c>
      <c r="AI269" s="49">
        <f>StartUp!G9</f>
        <v>0</v>
      </c>
      <c r="AJ269" s="32"/>
      <c r="AK269" s="299"/>
    </row>
    <row r="270" spans="1:37" hidden="1">
      <c r="A270" s="299"/>
      <c r="B270" s="299"/>
      <c r="C270" s="299" t="s">
        <v>12</v>
      </c>
      <c r="D270" s="5"/>
      <c r="F270" s="97"/>
      <c r="G270" s="97"/>
      <c r="H270" s="97"/>
      <c r="I270" s="97"/>
      <c r="J270" s="97"/>
      <c r="U270" s="92"/>
      <c r="V270" s="92"/>
      <c r="W270" s="92"/>
      <c r="X270" s="92"/>
      <c r="AK270" s="299"/>
    </row>
    <row r="271" spans="1:37">
      <c r="A271" s="299"/>
      <c r="B271" s="299" t="s">
        <v>759</v>
      </c>
      <c r="C271" s="301"/>
      <c r="D271" s="63"/>
      <c r="E271" s="93"/>
      <c r="F271" s="97"/>
      <c r="G271" s="97"/>
      <c r="H271" s="97"/>
      <c r="I271" s="97"/>
      <c r="J271" s="97"/>
      <c r="K271" s="150"/>
      <c r="L271" s="150"/>
      <c r="M271" s="150"/>
      <c r="N271" s="150"/>
      <c r="O271" s="150"/>
      <c r="P271" s="150"/>
      <c r="Q271" s="150"/>
      <c r="R271" s="150"/>
      <c r="S271" s="150"/>
      <c r="T271" s="150"/>
      <c r="U271" s="29">
        <f t="array" ref="U271">ROUND(IF(O271+P271-Q271-R271-S271+T271&lt;0,0,O271+P271-Q271-R271-S271+T271),2)</f>
        <v>0</v>
      </c>
      <c r="V271" s="239"/>
      <c r="W271" s="239"/>
      <c r="X271" s="239"/>
      <c r="Y271" s="150"/>
      <c r="Z271" s="150"/>
      <c r="AA271" s="150"/>
      <c r="AB271" s="150"/>
      <c r="AC271" s="150"/>
      <c r="AD271" s="150"/>
      <c r="AE271" s="150"/>
      <c r="AF271" s="150"/>
      <c r="AG271" s="150"/>
      <c r="AH271" s="150"/>
      <c r="AI271" s="150"/>
      <c r="AK271" s="299"/>
    </row>
    <row r="272" spans="1:37" s="169" customFormat="1" hidden="1">
      <c r="A272" s="299"/>
      <c r="B272" s="299"/>
      <c r="C272" s="299" t="s">
        <v>12</v>
      </c>
      <c r="D272" s="172"/>
      <c r="F272" s="97"/>
      <c r="G272" s="97"/>
      <c r="H272" s="97"/>
      <c r="I272" s="97"/>
      <c r="J272" s="97"/>
      <c r="U272" s="114"/>
      <c r="V272" s="235"/>
      <c r="W272" s="235"/>
      <c r="X272" s="235"/>
      <c r="AK272" s="299"/>
    </row>
    <row r="273" spans="1:37" s="169" customFormat="1" hidden="1">
      <c r="A273" s="299"/>
      <c r="B273" s="299"/>
      <c r="C273" s="299" t="s">
        <v>30</v>
      </c>
      <c r="D273" s="264"/>
      <c r="E273" s="299"/>
      <c r="F273" s="271"/>
      <c r="G273" s="271"/>
      <c r="H273" s="271"/>
      <c r="I273" s="271"/>
      <c r="J273" s="271"/>
      <c r="K273" s="299"/>
      <c r="L273" s="299"/>
      <c r="M273" s="299"/>
      <c r="N273" s="299"/>
      <c r="O273" s="299"/>
      <c r="P273" s="299"/>
      <c r="Q273" s="299"/>
      <c r="R273" s="299"/>
      <c r="S273" s="299"/>
      <c r="T273" s="299"/>
      <c r="U273" s="273"/>
      <c r="V273" s="274"/>
      <c r="W273" s="274"/>
      <c r="X273" s="274"/>
      <c r="Y273" s="299"/>
      <c r="Z273" s="299"/>
      <c r="AA273" s="299"/>
      <c r="AB273" s="299"/>
      <c r="AC273" s="299"/>
      <c r="AD273" s="299"/>
      <c r="AE273" s="299"/>
      <c r="AF273" s="299"/>
      <c r="AG273" s="299"/>
      <c r="AH273" s="299"/>
      <c r="AI273" s="299"/>
      <c r="AJ273" s="299"/>
      <c r="AK273" s="299" t="s">
        <v>31</v>
      </c>
    </row>
    <row r="274" spans="1:37" s="169" customFormat="1" hidden="1">
      <c r="D274" s="172"/>
      <c r="F274" s="97"/>
      <c r="G274" s="97"/>
      <c r="H274" s="97"/>
      <c r="I274" s="97"/>
      <c r="J274" s="97"/>
      <c r="U274" s="114"/>
      <c r="V274" s="235"/>
      <c r="W274" s="235"/>
      <c r="X274" s="235"/>
    </row>
    <row r="275" spans="1:37" s="169" customFormat="1" hidden="1">
      <c r="A275" s="299"/>
      <c r="B275" s="299"/>
      <c r="C275" s="299" t="s">
        <v>2196</v>
      </c>
      <c r="D275" s="264"/>
      <c r="E275" s="299"/>
      <c r="F275" s="271"/>
      <c r="G275" s="271"/>
      <c r="H275" s="271"/>
      <c r="I275" s="271"/>
      <c r="J275" s="271"/>
      <c r="K275" s="299"/>
      <c r="L275" s="299"/>
      <c r="M275" s="299"/>
      <c r="N275" s="299"/>
      <c r="O275" s="299"/>
      <c r="P275" s="299"/>
      <c r="Q275" s="299"/>
      <c r="R275" s="299"/>
      <c r="S275" s="299"/>
      <c r="T275" s="299"/>
      <c r="U275" s="273"/>
      <c r="V275" s="274"/>
      <c r="W275" s="274"/>
      <c r="X275" s="274"/>
      <c r="Y275" s="299"/>
      <c r="Z275" s="299"/>
      <c r="AA275" s="299"/>
      <c r="AB275" s="299"/>
      <c r="AC275" s="299"/>
      <c r="AD275" s="299"/>
      <c r="AE275" s="299"/>
      <c r="AF275" s="299"/>
      <c r="AG275" s="299"/>
      <c r="AH275" s="299"/>
      <c r="AI275" s="299"/>
      <c r="AJ275" s="299"/>
      <c r="AK275" s="299"/>
    </row>
    <row r="276" spans="1:37" s="169" customFormat="1" hidden="1">
      <c r="A276" s="299"/>
      <c r="B276" s="299"/>
      <c r="C276" s="299"/>
      <c r="D276" s="264"/>
      <c r="E276" s="299"/>
      <c r="F276" s="271"/>
      <c r="G276" s="271"/>
      <c r="H276" s="271"/>
      <c r="I276" s="271"/>
      <c r="J276" s="271"/>
      <c r="K276" s="299" t="s">
        <v>599</v>
      </c>
      <c r="L276" s="299" t="s">
        <v>2250</v>
      </c>
      <c r="M276" s="299" t="s">
        <v>2023</v>
      </c>
      <c r="N276" s="299" t="s">
        <v>600</v>
      </c>
      <c r="O276" s="299" t="s">
        <v>601</v>
      </c>
      <c r="P276" s="299" t="s">
        <v>602</v>
      </c>
      <c r="Q276" s="299" t="s">
        <v>603</v>
      </c>
      <c r="R276" s="299" t="s">
        <v>604</v>
      </c>
      <c r="S276" s="299" t="s">
        <v>605</v>
      </c>
      <c r="T276" s="299" t="s">
        <v>606</v>
      </c>
      <c r="U276" s="265" t="s">
        <v>607</v>
      </c>
      <c r="V276" s="265" t="s">
        <v>2254</v>
      </c>
      <c r="W276" s="265" t="s">
        <v>2255</v>
      </c>
      <c r="X276" s="265" t="s">
        <v>2256</v>
      </c>
      <c r="Y276" s="299" t="s">
        <v>608</v>
      </c>
      <c r="Z276" s="299" t="s">
        <v>609</v>
      </c>
      <c r="AA276" s="299" t="s">
        <v>610</v>
      </c>
      <c r="AB276" s="299" t="s">
        <v>402</v>
      </c>
      <c r="AC276" s="299" t="s">
        <v>611</v>
      </c>
      <c r="AD276" s="299" t="s">
        <v>612</v>
      </c>
      <c r="AE276" s="299" t="s">
        <v>613</v>
      </c>
      <c r="AF276" s="299" t="s">
        <v>2015</v>
      </c>
      <c r="AG276" s="299" t="s">
        <v>2016</v>
      </c>
      <c r="AH276" s="299" t="s">
        <v>2017</v>
      </c>
      <c r="AI276" s="299" t="s">
        <v>2018</v>
      </c>
      <c r="AJ276" s="299"/>
      <c r="AK276" s="299"/>
    </row>
    <row r="277" spans="1:37" s="169" customFormat="1" hidden="1">
      <c r="A277" s="299"/>
      <c r="B277" s="299"/>
      <c r="C277" s="299"/>
      <c r="D277" s="264"/>
      <c r="E277" s="299"/>
      <c r="F277" s="271"/>
      <c r="G277" s="271"/>
      <c r="H277" s="271"/>
      <c r="I277" s="271"/>
      <c r="J277" s="271"/>
      <c r="K277" s="299"/>
      <c r="L277" s="299"/>
      <c r="M277" s="299"/>
      <c r="N277" s="299"/>
      <c r="O277" s="299"/>
      <c r="P277" s="299"/>
      <c r="Q277" s="299"/>
      <c r="R277" s="299"/>
      <c r="S277" s="299"/>
      <c r="T277" s="299"/>
      <c r="U277" s="273"/>
      <c r="V277" s="274"/>
      <c r="W277" s="274"/>
      <c r="X277" s="274"/>
      <c r="Y277" s="299"/>
      <c r="Z277" s="299"/>
      <c r="AA277" s="299"/>
      <c r="AB277" s="299"/>
      <c r="AC277" s="299"/>
      <c r="AD277" s="299"/>
      <c r="AE277" s="299"/>
      <c r="AF277" s="299"/>
      <c r="AG277" s="299"/>
      <c r="AH277" s="299"/>
      <c r="AI277" s="299"/>
      <c r="AJ277" s="299"/>
      <c r="AK277" s="299"/>
    </row>
    <row r="278" spans="1:37" s="169" customFormat="1" hidden="1">
      <c r="A278" s="299"/>
      <c r="B278" s="299"/>
      <c r="C278" s="299" t="s">
        <v>10</v>
      </c>
      <c r="D278" s="264" t="s">
        <v>11</v>
      </c>
      <c r="E278" s="299" t="s">
        <v>11</v>
      </c>
      <c r="F278" s="271"/>
      <c r="G278" s="271"/>
      <c r="H278" s="271"/>
      <c r="I278" s="271"/>
      <c r="J278" s="271"/>
      <c r="K278" s="299"/>
      <c r="L278" s="299"/>
      <c r="M278" s="299"/>
      <c r="N278" s="299"/>
      <c r="O278" s="299"/>
      <c r="P278" s="299"/>
      <c r="Q278" s="299"/>
      <c r="R278" s="299"/>
      <c r="S278" s="299"/>
      <c r="T278" s="299"/>
      <c r="U278" s="273"/>
      <c r="V278" s="274"/>
      <c r="W278" s="274"/>
      <c r="X278" s="274"/>
      <c r="Y278" s="299"/>
      <c r="Z278" s="299"/>
      <c r="AA278" s="299"/>
      <c r="AB278" s="299"/>
      <c r="AC278" s="299"/>
      <c r="AD278" s="299"/>
      <c r="AE278" s="299"/>
      <c r="AF278" s="299"/>
      <c r="AG278" s="299"/>
      <c r="AH278" s="299"/>
      <c r="AI278" s="299"/>
      <c r="AJ278" s="299" t="s">
        <v>12</v>
      </c>
      <c r="AK278" s="299" t="s">
        <v>13</v>
      </c>
    </row>
    <row r="279" spans="1:37" hidden="1">
      <c r="A279" s="299"/>
      <c r="B279" s="299"/>
      <c r="C279" s="299" t="s">
        <v>156</v>
      </c>
      <c r="D279" s="85"/>
      <c r="E279" s="54" t="s">
        <v>157</v>
      </c>
      <c r="F279" s="97"/>
      <c r="G279" s="97"/>
      <c r="H279" s="97"/>
      <c r="I279" s="97"/>
      <c r="J279" s="97"/>
      <c r="K279" s="49" t="str">
        <f>StartUp!G8</f>
        <v>01-Jan-2020</v>
      </c>
      <c r="L279" s="251" t="str">
        <f>StartUp!G8</f>
        <v>01-Jan-2020</v>
      </c>
      <c r="M279" s="49" t="str">
        <f>StartUp!G8</f>
        <v>01-Jan-2020</v>
      </c>
      <c r="N279" s="49" t="str">
        <f>StartUp!G10</f>
        <v>01-Apr-2019</v>
      </c>
      <c r="O279" s="49" t="str">
        <f>StartUp!G10</f>
        <v>01-Apr-2019</v>
      </c>
      <c r="P279" s="49" t="str">
        <f>StartUp!G10</f>
        <v>01-Apr-2019</v>
      </c>
      <c r="Q279" s="49" t="str">
        <f>StartUp!G10</f>
        <v>01-Apr-2019</v>
      </c>
      <c r="R279" s="49" t="str">
        <f>StartUp!G10</f>
        <v>01-Apr-2019</v>
      </c>
      <c r="S279" s="49" t="str">
        <f>StartUp!G10</f>
        <v>01-Apr-2019</v>
      </c>
      <c r="T279" s="49" t="str">
        <f>StartUp!G10</f>
        <v>01-Apr-2019</v>
      </c>
      <c r="U279" s="49" t="str">
        <f>StartUp!G10</f>
        <v>01-Apr-2019</v>
      </c>
      <c r="V279" s="251" t="str">
        <f>StartUp!G8</f>
        <v>01-Jan-2020</v>
      </c>
      <c r="W279" s="251" t="str">
        <f>StartUp!G8</f>
        <v>01-Jan-2020</v>
      </c>
      <c r="X279" s="251" t="str">
        <f>StartUp!G8</f>
        <v>01-Jan-2020</v>
      </c>
      <c r="Y279" s="49" t="str">
        <f>StartUp!G8</f>
        <v>01-Jan-2020</v>
      </c>
      <c r="Z279" s="49" t="str">
        <f>StartUp!G8</f>
        <v>01-Jan-2020</v>
      </c>
      <c r="AA279" s="49" t="str">
        <f>StartUp!G8</f>
        <v>01-Jan-2020</v>
      </c>
      <c r="AB279" s="251" t="str">
        <f>StartUp!G10</f>
        <v>01-Apr-2019</v>
      </c>
      <c r="AC279" s="314" t="str">
        <f>StartUp!G10</f>
        <v>01-Apr-2019</v>
      </c>
      <c r="AD279" s="251" t="str">
        <f>StartUp!G10</f>
        <v>01-Apr-2019</v>
      </c>
      <c r="AE279" s="251" t="str">
        <f>StartUp!G10</f>
        <v>01-Apr-2019</v>
      </c>
      <c r="AF279" s="314" t="str">
        <f>StartUp!G10</f>
        <v>01-Apr-2019</v>
      </c>
      <c r="AG279" s="314" t="str">
        <f>StartUp!G10</f>
        <v>01-Apr-2019</v>
      </c>
      <c r="AH279" s="314" t="str">
        <f>StartUp!G10</f>
        <v>01-Apr-2019</v>
      </c>
      <c r="AI279" s="314" t="str">
        <f>StartUp!G10</f>
        <v>01-Apr-2019</v>
      </c>
      <c r="AJ279" s="32"/>
      <c r="AK279" s="299"/>
    </row>
    <row r="280" spans="1:37" hidden="1">
      <c r="A280" s="299"/>
      <c r="B280" s="299"/>
      <c r="C280" s="299" t="s">
        <v>158</v>
      </c>
      <c r="D280" s="85"/>
      <c r="E280" s="54" t="s">
        <v>159</v>
      </c>
      <c r="F280" s="97"/>
      <c r="G280" s="97"/>
      <c r="H280" s="97"/>
      <c r="I280" s="97"/>
      <c r="J280" s="97"/>
      <c r="K280" s="49">
        <f>StartUp!G9</f>
        <v>0</v>
      </c>
      <c r="L280" s="251">
        <f>StartUp!G9</f>
        <v>0</v>
      </c>
      <c r="M280" s="49">
        <f>StartUp!G9</f>
        <v>0</v>
      </c>
      <c r="N280" s="49">
        <f>StartUp!G9</f>
        <v>0</v>
      </c>
      <c r="O280" s="49">
        <f>StartUp!G9</f>
        <v>0</v>
      </c>
      <c r="P280" s="49">
        <f>StartUp!G9</f>
        <v>0</v>
      </c>
      <c r="Q280" s="49">
        <f>StartUp!G9</f>
        <v>0</v>
      </c>
      <c r="R280" s="49">
        <f>StartUp!G9</f>
        <v>0</v>
      </c>
      <c r="S280" s="49">
        <f>StartUp!G9</f>
        <v>0</v>
      </c>
      <c r="T280" s="49">
        <f>StartUp!G9</f>
        <v>0</v>
      </c>
      <c r="U280" s="49">
        <f>StartUp!G9</f>
        <v>0</v>
      </c>
      <c r="V280" s="251">
        <f>StartUp!G9</f>
        <v>0</v>
      </c>
      <c r="W280" s="251">
        <f>StartUp!G9</f>
        <v>0</v>
      </c>
      <c r="X280" s="251">
        <f>StartUp!G9</f>
        <v>0</v>
      </c>
      <c r="Y280" s="49">
        <f>StartUp!G9</f>
        <v>0</v>
      </c>
      <c r="Z280" s="49">
        <f>StartUp!G9</f>
        <v>0</v>
      </c>
      <c r="AA280" s="49">
        <f>StartUp!G9</f>
        <v>0</v>
      </c>
      <c r="AB280" s="49">
        <f>StartUp!G9</f>
        <v>0</v>
      </c>
      <c r="AC280" s="49">
        <f>StartUp!G9</f>
        <v>0</v>
      </c>
      <c r="AD280" s="49">
        <f>StartUp!G9</f>
        <v>0</v>
      </c>
      <c r="AE280" s="49">
        <f>StartUp!G9</f>
        <v>0</v>
      </c>
      <c r="AF280" s="49">
        <f>StartUp!G9</f>
        <v>0</v>
      </c>
      <c r="AG280" s="49">
        <f>StartUp!G9</f>
        <v>0</v>
      </c>
      <c r="AH280" s="49">
        <f>StartUp!G9</f>
        <v>0</v>
      </c>
      <c r="AI280" s="49">
        <f>StartUp!G9</f>
        <v>0</v>
      </c>
      <c r="AJ280" s="32"/>
      <c r="AK280" s="299"/>
    </row>
    <row r="281" spans="1:37" hidden="1">
      <c r="A281" s="299"/>
      <c r="B281" s="299"/>
      <c r="C281" s="299" t="s">
        <v>12</v>
      </c>
      <c r="D281" s="5"/>
      <c r="F281" s="97"/>
      <c r="G281" s="97"/>
      <c r="H281" s="97"/>
      <c r="I281" s="97"/>
      <c r="J281" s="97"/>
      <c r="U281" s="29"/>
      <c r="V281" s="236"/>
      <c r="W281" s="236"/>
      <c r="X281" s="236"/>
      <c r="AK281" s="299"/>
    </row>
    <row r="282" spans="1:37">
      <c r="A282" s="299"/>
      <c r="B282" s="299" t="s">
        <v>762</v>
      </c>
      <c r="C282" s="299"/>
      <c r="D282" s="59"/>
      <c r="E282" s="75" t="s">
        <v>763</v>
      </c>
      <c r="F282" s="97"/>
      <c r="G282" s="97"/>
      <c r="H282" s="97"/>
      <c r="I282" s="97"/>
      <c r="J282" s="97"/>
      <c r="K282" s="154">
        <f t="array" ref="K282">ROUND(IF(ROUND((K248+K249+K250+K251+K252+K253+K254),2)=ROUND((K255+K256+K257+K258),2),(K255+K256+K257+K258),0),2)</f>
        <v>0</v>
      </c>
      <c r="L282" s="238">
        <f t="array" ref="L282">ROUND(IF(ROUND((L248+L249+L250+L251+L252+L253+L254),2)=ROUND((L255+L256+L257+L258),2),(L255+L256+L257+L258),0),2)</f>
        <v>0</v>
      </c>
      <c r="M282" s="154">
        <f t="array" ref="M282">ROUND(IF(ROUND((M248+M249+M250+M251+M252+M253+M254),2)=ROUND((M255+M256+M257+M258),2),(M255+M256+M257+M258),0),2)</f>
        <v>0</v>
      </c>
      <c r="N282" s="29">
        <f t="array" ref="N282">ROUND(IF(ROUND((N248+N249+N250+N251+N252+N253+N254),2)=ROUND((N255+N256+N257+N258),2),(N255+N256+N257+N258),0),2)</f>
        <v>0</v>
      </c>
      <c r="O282" s="29">
        <f t="array" ref="O282">ROUND(IF(ROUND((O248+O249+O250+O251+O252+O253+O254),2)=ROUND((O255+O256+O257+O258),2),(O255+O256+O257+O258),0),2)</f>
        <v>0</v>
      </c>
      <c r="P282" s="29">
        <f t="array" ref="P282">ROUND(IF(ROUND((P248+P249+P250+P251+P252+P253+P254),2)=ROUND((P255+P256+P257+P258),2),(P255+P256+P257+P258),0),2)</f>
        <v>0</v>
      </c>
      <c r="Q282" s="29">
        <f t="array" ref="Q282">ROUND(IF(ROUND((Q248+Q249+Q250+Q251+Q252+Q253+Q254),2)=ROUND((Q255+Q256+Q257+Q258),2),(Q255+Q256+Q257+Q258),0),2)</f>
        <v>0</v>
      </c>
      <c r="R282" s="29">
        <f t="array" ref="R282">ROUND(IF(ROUND((R248+R249+R250+R251+R252+R253+R254),2)=ROUND((R255+R256+R257+R258),2),(R255+R256+R257+R258),0),2)</f>
        <v>0</v>
      </c>
      <c r="S282" s="29">
        <f t="array" ref="S282">ROUND(IF(ROUND((S248+S249+S250+S251+S252+S253+S254),2)=ROUND((S255+S256+S257+S258),2),(S255+S256+S257+S258),0),2)</f>
        <v>0</v>
      </c>
      <c r="T282" s="29">
        <f t="array" ref="T282">ROUND(IF(ROUND((T248+T249+T250+T251+T252+T253+T254),2)=ROUND((T255+T256+T257+T258),2),(T255+T256+T257+T258),0),2)</f>
        <v>0</v>
      </c>
      <c r="U282" s="29">
        <f t="array" ref="U282">ROUND(IF(O282+P282-Q282-R282-S282+T282&lt;0,0,O282+P282-Q282-R282-S282+T282),2)</f>
        <v>0</v>
      </c>
      <c r="V282" s="238">
        <f t="array" ref="V282">ROUND(IF(ROUND((V248+V249+V250+V251+V252+V253+V254),2)=ROUND((V255+V256+V257+V258),2),(V255+V256+V257+V258),0),2)</f>
        <v>0</v>
      </c>
      <c r="W282" s="238">
        <f t="array" ref="W282">ROUND(IF(ROUND((W248+W249+W250+W251+W252+W253+W254),2)=ROUND((W255+W256+W257+W258),2),(W255+W256+W257+W258),0),2)</f>
        <v>0</v>
      </c>
      <c r="X282" s="238">
        <f t="array" ref="X282">ROUND(IF(ROUND((X248+X249+X250+X251+X252+X253+X254),2)=ROUND((X255+X256+X257+X258),2),(X255+X256+X257+X258),0),2)</f>
        <v>0</v>
      </c>
      <c r="Y282" s="29">
        <f t="array" ref="Y282">ROUND(IF(ROUND((Y248+Y249+Y250+Y251+Y252+Y253+Y254),2)=ROUND((Y255+Y256+Y257+Y258),2),(Y255+Y256+Y257+Y258),0),2)</f>
        <v>0</v>
      </c>
      <c r="Z282" s="29">
        <f t="array" ref="Z282">ROUND(IF(ROUND((Z248+Z249+Z250+Z251+Z252+Z253+Z254),2)=ROUND((Z255+Z256+Z257+Z258),2),(Z255+Z256+Z257+Z258),0),2)</f>
        <v>0</v>
      </c>
      <c r="AA282" s="29">
        <f t="array" ref="AA282">ROUND(IF(ROUND((AA248+AA249+AA250+AA251+AA252+AA253+AA254),2)=ROUND((AA255+AA256+AA257+AA258),2),(AA255+AA256+AA257+AA258),0),2)</f>
        <v>0</v>
      </c>
      <c r="AB282" s="29">
        <f t="array" ref="AB282">ROUND(IF(ROUND((AB248+AB249+AB250+AB251+AB252+AB253+AB254),2)=ROUND((AB255+AB256+AB257+AB258),2),(AB255+AB256+AB257+AB258),0),2)</f>
        <v>0</v>
      </c>
      <c r="AC282" s="29">
        <f t="array" ref="AC282">ROUND(IF(ROUND((AC248+AC249+AC250+AC251+AC252+AC253+AC254),2)=ROUND((AC255+AC256+AC257+AC258),2),(AC255+AC256+AC257+AC258),0),2)</f>
        <v>0</v>
      </c>
      <c r="AD282" s="154">
        <f t="array" ref="AD282">ROUND(IF(ROUND((AD248+AD249+AD250+AD251+AD252+AD253+AD254),2)=ROUND((AD255+AD256+AD257+AD258),2),(AD255+AD256+AD257+AD258),0),2)</f>
        <v>0</v>
      </c>
      <c r="AE282" s="154">
        <f t="array" ref="AE282">ROUND(IF(ROUND((AE248+AE249+AE250+AE251+AE252+AE253+AE254),2)=ROUND((AE255+AE256+AE257+AE258),2),(AE255+AE256+AE257+AE258),0),2)</f>
        <v>0</v>
      </c>
      <c r="AF282" s="154">
        <f t="array" ref="AF282">ROUND(IF(ROUND((AF248+AF249+AF250+AF251+AF252+AF253+AF254),2)=ROUND((AF255+AF256+AF257+AF258),2),(AF255+AF256+AF257+AF258),0),2)</f>
        <v>0</v>
      </c>
      <c r="AG282" s="154">
        <f t="array" ref="AG282">ROUND(IF(ROUND((AG248+AG249+AG250+AG251+AG252+AG253+AG254),2)=ROUND((AG255+AG256+AG257+AG258),2),(AG255+AG256+AG257+AG258),0),2)</f>
        <v>0</v>
      </c>
      <c r="AH282" s="154">
        <f t="array" ref="AH282">ROUND(IF(ROUND((AH248+AH249+AH250+AH251+AH252+AH253+AH254),2)=ROUND((AH255+AH256+AH257+AH258),2),(AH255+AH256+AH257+AH258),0),2)</f>
        <v>0</v>
      </c>
      <c r="AI282" s="154">
        <f t="array" ref="AI282">ROUND(IF(ROUND((AI248+AI249+AI250+AI251+AI252+AI253+AI254),2)=ROUND((AI255+AI256+AI257+AI258),2),(AI255+AI256+AI257+AI258),0),2)</f>
        <v>0</v>
      </c>
      <c r="AK282" s="299"/>
    </row>
    <row r="283" spans="1:37">
      <c r="A283" s="299"/>
      <c r="B283" s="299" t="s">
        <v>764</v>
      </c>
      <c r="C283" s="299"/>
      <c r="D283" s="376" t="s">
        <v>765</v>
      </c>
      <c r="E283" s="376"/>
      <c r="F283" s="97"/>
      <c r="G283" s="97"/>
      <c r="H283" s="97"/>
      <c r="I283" s="97"/>
      <c r="J283" s="97"/>
      <c r="K283" s="154">
        <f t="array" ref="K283">ROUND(K156+K161+K215+K248+K249+K250+K251+K252+K253+K254,2)</f>
        <v>0</v>
      </c>
      <c r="L283" s="238">
        <f t="array" ref="L283">ROUND(L156+L161+L215+L248+L249+L250+L251+L252+L253+L254,2)</f>
        <v>0</v>
      </c>
      <c r="M283" s="154">
        <f t="array" ref="M283">ROUND(M156+M161+M215+M248+M249+M250+M251+M252+M253+M254,2)</f>
        <v>0</v>
      </c>
      <c r="N283" s="29">
        <f t="array" ref="N283">ROUND(N156+N161+N215+N248+N249+N250+N251+N252+N253+N254,2)</f>
        <v>0</v>
      </c>
      <c r="O283" s="29">
        <f t="array" ref="O283">ROUND(O156+O161+O215+O248+O249+O250+O251+O252+O253+O254,2)</f>
        <v>0</v>
      </c>
      <c r="P283" s="29">
        <f t="array" ref="P283">ROUND(P156+P161+P215+P248+P249+P250+P251+P252+P253+P254,2)</f>
        <v>0</v>
      </c>
      <c r="Q283" s="29">
        <f t="array" ref="Q283">ROUND(Q156+Q161+Q215+Q248+Q249+Q250+Q251+Q252+Q253+Q254,2)</f>
        <v>0</v>
      </c>
      <c r="R283" s="29">
        <f t="array" ref="R283">ROUND(R156+R161+R215+R248+R249+R250+R251+R252+R253+R254,2)</f>
        <v>0</v>
      </c>
      <c r="S283" s="29">
        <f t="array" ref="S283">ROUND(S156+S161+S215+S248+S249+S250+S251+S252+S253+S254,2)</f>
        <v>0</v>
      </c>
      <c r="T283" s="29">
        <f t="array" ref="T283">ROUND(T156+T161+T215+T248+T249+T250+T251+T252+T253+T254,2)</f>
        <v>0</v>
      </c>
      <c r="U283" s="29">
        <f t="array" ref="U283">ROUND(IF(O283+P283-Q283-R283-S283+T283&lt;0,0,O283+P283-Q283-R283-S283+T283),2)</f>
        <v>0</v>
      </c>
      <c r="V283" s="238">
        <f t="array" ref="V283">ROUND(V156+V161+V215+V248+V249+V250+V251+V252+V253+V254,2)</f>
        <v>0</v>
      </c>
      <c r="W283" s="238">
        <f t="array" ref="W283">ROUND(W156+W161+W215+W248+W249+W250+W251+W252+W253+W254,2)</f>
        <v>0</v>
      </c>
      <c r="X283" s="238">
        <f t="array" ref="X283">ROUND(X156+X161+X215+X248+X249+X250+X251+X252+X253+X254,2)</f>
        <v>0</v>
      </c>
      <c r="Y283" s="29">
        <f t="array" ref="Y283">ROUND(Y156+Y161+Y215+Y248+Y249+Y250+Y251+Y252+Y253+Y254,2)</f>
        <v>0</v>
      </c>
      <c r="Z283" s="29">
        <f t="array" ref="Z283">ROUND(Z156+Z161+Z215+Z248+Z249+Z250+Z251+Z252+Z253+Z254,2)</f>
        <v>0</v>
      </c>
      <c r="AA283" s="29">
        <f t="array" ref="AA283">ROUND(AA156+AA161+AA215+AA248+AA249+AA250+AA251+AA252+AA253+AA254,2)</f>
        <v>0</v>
      </c>
      <c r="AB283" s="29">
        <f t="array" ref="AB283">ROUND(AB156+AB161+AB215+AB248+AB249+AB250+AB251+AB252+AB253+AB254,2)</f>
        <v>0</v>
      </c>
      <c r="AC283" s="29">
        <f t="array" ref="AC283">ROUND(AC156+AC161+AC215+AC248+AC249+AC250+AC251+AC252+AC253+AC254,2)</f>
        <v>0</v>
      </c>
      <c r="AD283" s="154">
        <f t="array" ref="AD283">ROUND(AD156+AD161+AD215+AD248+AD249+AD250+AD251+AD252+AD253+AD254,2)</f>
        <v>0</v>
      </c>
      <c r="AE283" s="154">
        <f t="array" ref="AE283">ROUND(AE156+AE161+AE215+AE248+AE249+AE250+AE251+AE252+AE253+AE254,2)</f>
        <v>0</v>
      </c>
      <c r="AF283" s="154">
        <f t="array" ref="AF283">ROUND(AF156+AF161+AF215+AF248+AF249+AF250+AF251+AF252+AF253+AF254,2)</f>
        <v>0</v>
      </c>
      <c r="AG283" s="154">
        <f t="array" ref="AG283">ROUND(AG156+AG161+AG215+AG248+AG249+AG250+AG251+AG252+AG253+AG254,2)</f>
        <v>0</v>
      </c>
      <c r="AH283" s="154">
        <f t="array" ref="AH283">ROUND(AH156+AH161+AH215+AH248+AH249+AH250+AH251+AH252+AH253+AH254,2)</f>
        <v>0</v>
      </c>
      <c r="AI283" s="154">
        <f t="array" ref="AI283">ROUND(AI156+AI161+AI215+AI248+AI249+AI250+AI251+AI252+AI253+AI254,2)</f>
        <v>0</v>
      </c>
      <c r="AK283" s="299"/>
    </row>
    <row r="284" spans="1:37">
      <c r="A284" s="299"/>
      <c r="B284" s="299" t="s">
        <v>103</v>
      </c>
      <c r="C284" s="299"/>
      <c r="D284" s="424" t="s">
        <v>1904</v>
      </c>
      <c r="E284" s="424"/>
      <c r="F284" s="97"/>
      <c r="G284" s="97"/>
      <c r="H284" s="97"/>
      <c r="I284" s="97"/>
      <c r="J284" s="97"/>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K284" s="299"/>
    </row>
    <row r="285" spans="1:37">
      <c r="A285" s="299"/>
      <c r="B285" s="299" t="s">
        <v>243</v>
      </c>
      <c r="C285" s="299"/>
      <c r="D285" s="424" t="s">
        <v>1905</v>
      </c>
      <c r="E285" s="424"/>
      <c r="F285" s="97"/>
      <c r="G285" s="97"/>
      <c r="H285" s="97"/>
      <c r="I285" s="97"/>
      <c r="J285" s="97"/>
      <c r="K285" s="154">
        <f t="array" ref="K285">ROUND(K283+K284,2)</f>
        <v>0</v>
      </c>
      <c r="L285" s="238">
        <f t="array" ref="L285">ROUND(L283+L284,2)</f>
        <v>0</v>
      </c>
      <c r="M285" s="154">
        <f t="array" ref="M285">ROUND(M283+M284,2)</f>
        <v>0</v>
      </c>
      <c r="N285" s="29">
        <f t="array" ref="N285">ROUND(N283+N284,2)</f>
        <v>0</v>
      </c>
      <c r="O285" s="29">
        <f t="array" ref="O285">ROUND(O283+O284,2)</f>
        <v>0</v>
      </c>
      <c r="P285" s="29">
        <f t="array" ref="P285">ROUND(P283+P284,2)</f>
        <v>0</v>
      </c>
      <c r="Q285" s="29">
        <f t="array" ref="Q285">ROUND(Q283+Q284,2)</f>
        <v>0</v>
      </c>
      <c r="R285" s="29">
        <f t="array" ref="R285">ROUND(R283+R284,2)</f>
        <v>0</v>
      </c>
      <c r="S285" s="29">
        <f t="array" ref="S285">ROUND(S283+S284,2)</f>
        <v>0</v>
      </c>
      <c r="T285" s="29">
        <f t="array" ref="T285">ROUND(T283+T284,2)</f>
        <v>0</v>
      </c>
      <c r="U285" s="29">
        <f t="array" ref="U285">ROUND(IF(O285+P285-Q285-R285-S285+T285&lt;0,0,O285+P285-Q285-R285-S285+T285),2)</f>
        <v>0</v>
      </c>
      <c r="V285" s="238">
        <f t="array" ref="V285">ROUND(V283+V284,2)</f>
        <v>0</v>
      </c>
      <c r="W285" s="238">
        <f t="array" ref="W285">ROUND(W283+W284,2)</f>
        <v>0</v>
      </c>
      <c r="X285" s="238">
        <f t="array" ref="X285">ROUND(X283+X284,2)</f>
        <v>0</v>
      </c>
      <c r="Y285" s="29">
        <f t="array" ref="Y285">ROUND(Y283+Y284,2)</f>
        <v>0</v>
      </c>
      <c r="Z285" s="29">
        <f t="array" ref="Z285">ROUND(Z283+Z284,2)</f>
        <v>0</v>
      </c>
      <c r="AA285" s="29">
        <f t="array" ref="AA285">ROUND(AA283+AA284,2)</f>
        <v>0</v>
      </c>
      <c r="AB285" s="29">
        <f t="array" ref="AB285">ROUND(AB283+AB284,2)</f>
        <v>0</v>
      </c>
      <c r="AC285" s="29">
        <f t="array" ref="AC285">ROUND(AC283+AC284,2)</f>
        <v>0</v>
      </c>
      <c r="AD285" s="154">
        <f t="array" ref="AD285">ROUND(AD283+AD284,2)</f>
        <v>0</v>
      </c>
      <c r="AE285" s="154">
        <f t="array" ref="AE285">ROUND(AE283+AE284,2)</f>
        <v>0</v>
      </c>
      <c r="AF285" s="154">
        <f t="array" ref="AF285">ROUND(AF283+AF284,2)</f>
        <v>0</v>
      </c>
      <c r="AG285" s="154">
        <f t="array" ref="AG285">ROUND(AG283+AG284,2)</f>
        <v>0</v>
      </c>
      <c r="AH285" s="154">
        <f t="array" ref="AH285">ROUND(AH283+AH284,2)</f>
        <v>0</v>
      </c>
      <c r="AI285" s="154">
        <f t="array" ref="AI285">ROUND(AI283+AI284,2)</f>
        <v>0</v>
      </c>
      <c r="AK285" s="299"/>
    </row>
    <row r="286" spans="1:37" hidden="1">
      <c r="A286" s="299"/>
      <c r="B286" s="299"/>
      <c r="C286" s="299" t="s">
        <v>12</v>
      </c>
      <c r="AK286" s="299"/>
    </row>
    <row r="287" spans="1:37" hidden="1">
      <c r="A287" s="299"/>
      <c r="B287" s="299"/>
      <c r="C287" s="299" t="s">
        <v>30</v>
      </c>
      <c r="D287" s="299"/>
      <c r="E287" s="299"/>
      <c r="F287" s="299"/>
      <c r="G287" s="299"/>
      <c r="H287" s="299"/>
      <c r="I287" s="299"/>
      <c r="J287" s="299"/>
      <c r="K287" s="299"/>
      <c r="L287" s="299"/>
      <c r="M287" s="299"/>
      <c r="N287" s="299"/>
      <c r="O287" s="299"/>
      <c r="P287" s="299"/>
      <c r="Q287" s="299"/>
      <c r="R287" s="299"/>
      <c r="S287" s="299"/>
      <c r="T287" s="299"/>
      <c r="U287" s="299"/>
      <c r="V287" s="299"/>
      <c r="W287" s="299"/>
      <c r="X287" s="299"/>
      <c r="Y287" s="299"/>
      <c r="Z287" s="299"/>
      <c r="AA287" s="299"/>
      <c r="AB287" s="299"/>
      <c r="AC287" s="299"/>
      <c r="AD287" s="299"/>
      <c r="AE287" s="299"/>
      <c r="AF287" s="299"/>
      <c r="AG287" s="299"/>
      <c r="AH287" s="299"/>
      <c r="AI287" s="299"/>
      <c r="AJ287" s="299"/>
      <c r="AK287" s="299" t="s">
        <v>31</v>
      </c>
    </row>
    <row r="288" spans="1:37" hidden="1"/>
    <row r="289" spans="1:37" hidden="1"/>
    <row r="290" spans="1:37" hidden="1"/>
    <row r="291" spans="1:37" hidden="1"/>
    <row r="292" spans="1:37" hidden="1">
      <c r="A292" s="299"/>
      <c r="B292" s="299"/>
      <c r="C292" s="299" t="s">
        <v>2197</v>
      </c>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row>
    <row r="293" spans="1:37" hidden="1">
      <c r="A293" s="299"/>
      <c r="B293" s="299"/>
      <c r="C293" s="299"/>
      <c r="D293" s="299"/>
      <c r="E293" s="299"/>
      <c r="F293" s="299"/>
      <c r="G293" s="299"/>
      <c r="H293" s="299"/>
      <c r="I293" s="299"/>
      <c r="J293" s="299"/>
      <c r="K293" s="299"/>
      <c r="L293" s="299"/>
      <c r="M293" s="299"/>
      <c r="N293" s="299"/>
      <c r="O293" s="299"/>
      <c r="P293" s="299"/>
      <c r="Q293" s="299"/>
      <c r="R293" s="299"/>
      <c r="S293" s="299"/>
      <c r="T293" s="299"/>
      <c r="U293" s="299"/>
      <c r="V293" s="299"/>
      <c r="W293" s="299"/>
      <c r="X293" s="299"/>
      <c r="Y293" s="299"/>
      <c r="Z293" s="299"/>
      <c r="AA293" s="299"/>
      <c r="AB293" s="299"/>
      <c r="AC293" s="299"/>
      <c r="AD293" s="299"/>
      <c r="AE293" s="299"/>
      <c r="AF293" s="299"/>
      <c r="AG293" s="299"/>
      <c r="AH293" s="299"/>
      <c r="AI293" s="299"/>
      <c r="AJ293" s="299"/>
      <c r="AK293" s="299"/>
    </row>
    <row r="294" spans="1:37" hidden="1">
      <c r="A294" s="299"/>
      <c r="B294" s="299"/>
      <c r="C294" s="299"/>
      <c r="D294" s="299"/>
      <c r="E294" s="299"/>
      <c r="F294" s="299"/>
      <c r="G294" s="299"/>
      <c r="H294" s="299"/>
      <c r="I294" s="299"/>
      <c r="J294" s="299"/>
      <c r="K294" s="299"/>
      <c r="L294" s="299"/>
      <c r="M294" s="299"/>
      <c r="N294" s="299"/>
      <c r="O294" s="299"/>
      <c r="P294" s="299"/>
      <c r="Q294" s="299"/>
      <c r="R294" s="299"/>
      <c r="S294" s="299"/>
      <c r="T294" s="299"/>
      <c r="U294" s="299"/>
      <c r="V294" s="299"/>
      <c r="W294" s="299"/>
      <c r="X294" s="299"/>
      <c r="Y294" s="299"/>
      <c r="Z294" s="299"/>
      <c r="AA294" s="299"/>
      <c r="AB294" s="299"/>
      <c r="AC294" s="299"/>
      <c r="AD294" s="299"/>
      <c r="AE294" s="299"/>
      <c r="AF294" s="299"/>
      <c r="AG294" s="299"/>
      <c r="AH294" s="299"/>
      <c r="AI294" s="299"/>
      <c r="AJ294" s="299"/>
      <c r="AK294" s="299"/>
    </row>
    <row r="295" spans="1:37" hidden="1">
      <c r="A295" s="299"/>
      <c r="B295" s="299"/>
      <c r="C295" s="299" t="s">
        <v>10</v>
      </c>
      <c r="D295" s="299" t="s">
        <v>11</v>
      </c>
      <c r="E295" s="299" t="s">
        <v>11</v>
      </c>
      <c r="F295" s="299"/>
      <c r="G295" s="299"/>
      <c r="H295" s="299"/>
      <c r="I295" s="299"/>
      <c r="J295" s="299"/>
      <c r="K295" s="299"/>
      <c r="L295" s="299"/>
      <c r="M295" s="299"/>
      <c r="N295" s="299"/>
      <c r="O295" s="299"/>
      <c r="P295" s="299"/>
      <c r="Q295" s="299"/>
      <c r="R295" s="299"/>
      <c r="S295" s="299"/>
      <c r="T295" s="299"/>
      <c r="U295" s="299"/>
      <c r="V295" s="299"/>
      <c r="W295" s="299"/>
      <c r="X295" s="299"/>
      <c r="Y295" s="299"/>
      <c r="Z295" s="299"/>
      <c r="AA295" s="299"/>
      <c r="AB295" s="299"/>
      <c r="AC295" s="299"/>
      <c r="AD295" s="299"/>
      <c r="AE295" s="299"/>
      <c r="AF295" s="299"/>
      <c r="AG295" s="299"/>
      <c r="AH295" s="299"/>
      <c r="AI295" s="299"/>
      <c r="AJ295" s="299" t="s">
        <v>12</v>
      </c>
      <c r="AK295" s="299" t="s">
        <v>13</v>
      </c>
    </row>
    <row r="296" spans="1:37" hidden="1">
      <c r="A296" s="299"/>
      <c r="B296" s="299"/>
      <c r="C296" s="299" t="s">
        <v>12</v>
      </c>
      <c r="AK296" s="299"/>
    </row>
    <row r="297" spans="1:37" ht="32.25" customHeight="1">
      <c r="A297" s="299" t="s">
        <v>1906</v>
      </c>
      <c r="B297" s="299"/>
      <c r="C297" s="299"/>
      <c r="D297" s="357" t="s">
        <v>781</v>
      </c>
      <c r="E297" s="357"/>
      <c r="F297" s="97"/>
      <c r="G297" s="97"/>
      <c r="H297" s="97"/>
      <c r="I297" s="97"/>
      <c r="J297" s="97"/>
      <c r="K297" s="150"/>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K297" s="299"/>
    </row>
    <row r="298" spans="1:37" ht="32.25" customHeight="1">
      <c r="A298" s="299" t="s">
        <v>782</v>
      </c>
      <c r="B298" s="299"/>
      <c r="C298" s="299"/>
      <c r="D298" s="357" t="s">
        <v>783</v>
      </c>
      <c r="E298" s="357"/>
      <c r="F298" s="97"/>
      <c r="G298" s="97"/>
      <c r="H298" s="97"/>
      <c r="I298" s="97"/>
      <c r="J298" s="97"/>
      <c r="K298" s="150"/>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K298" s="299"/>
    </row>
    <row r="299" spans="1:37" ht="30" customHeight="1">
      <c r="A299" s="299" t="s">
        <v>784</v>
      </c>
      <c r="B299" s="299"/>
      <c r="C299" s="299"/>
      <c r="D299" s="357" t="s">
        <v>1932</v>
      </c>
      <c r="E299" s="357"/>
      <c r="F299" s="97"/>
      <c r="G299" s="97"/>
      <c r="H299" s="97"/>
      <c r="I299" s="97"/>
      <c r="J299" s="97"/>
      <c r="K299" s="150"/>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K299" s="299"/>
    </row>
    <row r="300" spans="1:37" ht="30" customHeight="1">
      <c r="A300" s="275" t="s">
        <v>1934</v>
      </c>
      <c r="B300" s="299"/>
      <c r="C300" s="299"/>
      <c r="D300" s="401" t="s">
        <v>1933</v>
      </c>
      <c r="E300" s="402"/>
      <c r="F300" s="97"/>
      <c r="G300" s="97"/>
      <c r="H300" s="97"/>
      <c r="I300" s="97"/>
      <c r="J300" s="97"/>
      <c r="K300" s="150"/>
      <c r="L300" s="97"/>
      <c r="M300" s="97"/>
      <c r="N300" s="99"/>
      <c r="O300" s="99"/>
      <c r="P300" s="99"/>
      <c r="Q300" s="99"/>
      <c r="R300" s="99"/>
      <c r="S300" s="99"/>
      <c r="T300" s="99"/>
      <c r="U300" s="99"/>
      <c r="V300" s="99"/>
      <c r="W300" s="99"/>
      <c r="X300" s="99"/>
      <c r="Y300" s="99"/>
      <c r="Z300" s="99"/>
      <c r="AA300" s="99"/>
      <c r="AB300" s="99"/>
      <c r="AC300" s="99"/>
      <c r="AD300" s="99"/>
      <c r="AE300" s="99"/>
      <c r="AF300" s="99"/>
      <c r="AG300" s="99"/>
      <c r="AH300" s="99"/>
      <c r="AI300" s="99"/>
      <c r="AK300" s="299"/>
    </row>
    <row r="301" spans="1:37" ht="15" customHeight="1">
      <c r="A301" s="299" t="s">
        <v>785</v>
      </c>
      <c r="B301" s="299"/>
      <c r="C301" s="299"/>
      <c r="D301" s="401" t="s">
        <v>1935</v>
      </c>
      <c r="E301" s="402"/>
      <c r="F301" s="97"/>
      <c r="G301" s="97"/>
      <c r="H301" s="97"/>
      <c r="I301" s="97"/>
      <c r="J301" s="97"/>
      <c r="K301" s="41">
        <f>ROUND(IF(K299&gt;0,(K246+K298+K300)/K299,0),4)</f>
        <v>0</v>
      </c>
      <c r="L301" s="97"/>
      <c r="M301" s="97"/>
      <c r="N301" s="99"/>
      <c r="O301" s="99"/>
      <c r="P301" s="99"/>
      <c r="Q301" s="99"/>
      <c r="R301" s="99"/>
      <c r="S301" s="99"/>
      <c r="T301" s="99"/>
      <c r="U301" s="99"/>
      <c r="V301" s="99"/>
      <c r="W301" s="99"/>
      <c r="X301" s="99"/>
      <c r="Y301" s="99"/>
      <c r="Z301" s="99"/>
      <c r="AA301" s="99"/>
      <c r="AB301" s="99"/>
      <c r="AC301" s="99"/>
      <c r="AD301" s="99"/>
      <c r="AE301" s="99"/>
      <c r="AF301" s="99"/>
      <c r="AG301" s="99"/>
      <c r="AH301" s="99"/>
      <c r="AI301" s="99"/>
      <c r="AK301" s="299"/>
    </row>
    <row r="302" spans="1:37">
      <c r="A302" s="299"/>
      <c r="B302" s="299"/>
      <c r="C302" s="299"/>
      <c r="D302" s="372" t="s">
        <v>240</v>
      </c>
      <c r="E302" s="372"/>
      <c r="F302" s="372"/>
      <c r="G302" s="372"/>
      <c r="H302" s="372"/>
      <c r="I302" s="372"/>
      <c r="J302" s="372"/>
      <c r="K302" s="372"/>
      <c r="L302" s="372"/>
      <c r="M302" s="372"/>
      <c r="N302" s="372"/>
      <c r="O302" s="372"/>
      <c r="P302" s="372"/>
      <c r="Q302" s="372"/>
      <c r="R302" s="372"/>
      <c r="S302" s="372"/>
      <c r="T302" s="372"/>
      <c r="U302" s="372"/>
      <c r="V302" s="372"/>
      <c r="W302" s="372"/>
      <c r="X302" s="372"/>
      <c r="Y302" s="372"/>
      <c r="Z302" s="372"/>
      <c r="AA302" s="372"/>
      <c r="AB302" s="372"/>
      <c r="AC302" s="372"/>
      <c r="AD302" s="372"/>
      <c r="AE302" s="372"/>
      <c r="AF302" s="372"/>
      <c r="AG302" s="372"/>
      <c r="AH302" s="372"/>
      <c r="AI302" s="372"/>
      <c r="AK302" s="299"/>
    </row>
    <row r="303" spans="1:37">
      <c r="A303" s="299"/>
      <c r="B303" s="299"/>
      <c r="C303" s="299"/>
      <c r="D303" s="420" t="s">
        <v>788</v>
      </c>
      <c r="E303" s="420"/>
      <c r="F303" s="420"/>
      <c r="G303" s="420"/>
      <c r="H303" s="420"/>
      <c r="I303" s="420"/>
      <c r="J303" s="420"/>
      <c r="K303" s="420"/>
      <c r="L303" s="420"/>
      <c r="M303" s="420"/>
      <c r="N303" s="420"/>
      <c r="O303" s="420"/>
      <c r="P303" s="420"/>
      <c r="Q303" s="420"/>
      <c r="R303" s="420"/>
      <c r="S303" s="420"/>
      <c r="T303" s="420"/>
      <c r="U303" s="420"/>
      <c r="V303" s="420"/>
      <c r="W303" s="420"/>
      <c r="X303" s="420"/>
      <c r="Y303" s="420"/>
      <c r="Z303" s="420"/>
      <c r="AA303" s="420"/>
      <c r="AB303" s="420"/>
      <c r="AC303" s="420"/>
      <c r="AD303" s="420"/>
      <c r="AE303" s="420"/>
      <c r="AF303" s="420"/>
      <c r="AG303" s="420"/>
      <c r="AH303" s="420"/>
      <c r="AI303" s="420"/>
      <c r="AK303" s="299"/>
    </row>
    <row r="304" spans="1:37">
      <c r="A304" s="299"/>
      <c r="B304" s="299"/>
      <c r="C304" s="299"/>
      <c r="D304" s="420" t="s">
        <v>789</v>
      </c>
      <c r="E304" s="420"/>
      <c r="F304" s="420"/>
      <c r="G304" s="420"/>
      <c r="H304" s="420"/>
      <c r="I304" s="420"/>
      <c r="J304" s="420"/>
      <c r="K304" s="420"/>
      <c r="L304" s="420"/>
      <c r="M304" s="420"/>
      <c r="N304" s="420"/>
      <c r="O304" s="420"/>
      <c r="P304" s="420"/>
      <c r="Q304" s="420"/>
      <c r="R304" s="420"/>
      <c r="S304" s="420"/>
      <c r="T304" s="420"/>
      <c r="U304" s="420"/>
      <c r="V304" s="420"/>
      <c r="W304" s="420"/>
      <c r="X304" s="420"/>
      <c r="Y304" s="420"/>
      <c r="Z304" s="420"/>
      <c r="AA304" s="420"/>
      <c r="AB304" s="420"/>
      <c r="AC304" s="420"/>
      <c r="AD304" s="420"/>
      <c r="AE304" s="420"/>
      <c r="AF304" s="420"/>
      <c r="AG304" s="420"/>
      <c r="AH304" s="420"/>
      <c r="AI304" s="420"/>
      <c r="AK304" s="299"/>
    </row>
    <row r="305" spans="1:37">
      <c r="A305" s="299"/>
      <c r="B305" s="299"/>
      <c r="C305" s="299"/>
      <c r="D305" s="421" t="s">
        <v>790</v>
      </c>
      <c r="E305" s="421"/>
      <c r="F305" s="421"/>
      <c r="G305" s="421"/>
      <c r="H305" s="421"/>
      <c r="I305" s="421"/>
      <c r="J305" s="421"/>
      <c r="K305" s="421"/>
      <c r="L305" s="421"/>
      <c r="M305" s="421"/>
      <c r="N305" s="421"/>
      <c r="O305" s="421"/>
      <c r="P305" s="421"/>
      <c r="Q305" s="421"/>
      <c r="R305" s="421"/>
      <c r="S305" s="421"/>
      <c r="T305" s="421"/>
      <c r="U305" s="421"/>
      <c r="V305" s="421"/>
      <c r="W305" s="421"/>
      <c r="X305" s="421"/>
      <c r="Y305" s="421"/>
      <c r="Z305" s="421"/>
      <c r="AA305" s="421"/>
      <c r="AB305" s="421"/>
      <c r="AC305" s="421"/>
      <c r="AD305" s="421"/>
      <c r="AE305" s="421"/>
      <c r="AF305" s="421"/>
      <c r="AG305" s="421"/>
      <c r="AH305" s="421"/>
      <c r="AI305" s="421"/>
      <c r="AK305" s="299"/>
    </row>
    <row r="306" spans="1:37">
      <c r="A306" s="299"/>
      <c r="B306" s="299"/>
      <c r="C306" s="299"/>
      <c r="D306" s="372" t="s">
        <v>791</v>
      </c>
      <c r="E306" s="372"/>
      <c r="F306" s="372"/>
      <c r="G306" s="372"/>
      <c r="H306" s="372"/>
      <c r="I306" s="372"/>
      <c r="J306" s="372"/>
      <c r="K306" s="372"/>
      <c r="L306" s="372"/>
      <c r="M306" s="372"/>
      <c r="N306" s="372"/>
      <c r="O306" s="372"/>
      <c r="P306" s="372"/>
      <c r="Q306" s="372"/>
      <c r="R306" s="372"/>
      <c r="S306" s="372"/>
      <c r="T306" s="372"/>
      <c r="U306" s="372"/>
      <c r="V306" s="372"/>
      <c r="W306" s="372"/>
      <c r="X306" s="372"/>
      <c r="Y306" s="372"/>
      <c r="Z306" s="372"/>
      <c r="AA306" s="372"/>
      <c r="AB306" s="372"/>
      <c r="AC306" s="372"/>
      <c r="AD306" s="372"/>
      <c r="AE306" s="372"/>
      <c r="AF306" s="372"/>
      <c r="AG306" s="372"/>
      <c r="AH306" s="372"/>
      <c r="AI306" s="372"/>
      <c r="AK306" s="299"/>
    </row>
    <row r="307" spans="1:37">
      <c r="A307" s="299"/>
      <c r="B307" s="299"/>
      <c r="C307" s="299"/>
      <c r="D307" s="372" t="s">
        <v>792</v>
      </c>
      <c r="E307" s="372"/>
      <c r="F307" s="372"/>
      <c r="G307" s="372"/>
      <c r="H307" s="372"/>
      <c r="I307" s="372"/>
      <c r="J307" s="372"/>
      <c r="K307" s="372"/>
      <c r="L307" s="372"/>
      <c r="M307" s="372"/>
      <c r="N307" s="372"/>
      <c r="O307" s="372"/>
      <c r="P307" s="372"/>
      <c r="Q307" s="372"/>
      <c r="R307" s="372"/>
      <c r="S307" s="372"/>
      <c r="T307" s="372"/>
      <c r="U307" s="372"/>
      <c r="V307" s="372"/>
      <c r="W307" s="372"/>
      <c r="X307" s="372"/>
      <c r="Y307" s="372"/>
      <c r="Z307" s="372"/>
      <c r="AA307" s="372"/>
      <c r="AB307" s="372"/>
      <c r="AC307" s="372"/>
      <c r="AD307" s="372"/>
      <c r="AE307" s="372"/>
      <c r="AF307" s="372"/>
      <c r="AG307" s="372"/>
      <c r="AH307" s="372"/>
      <c r="AI307" s="372"/>
      <c r="AK307" s="299"/>
    </row>
    <row r="308" spans="1:37">
      <c r="A308" s="299"/>
      <c r="B308" s="299"/>
      <c r="C308" s="299"/>
      <c r="D308" s="422" t="s">
        <v>793</v>
      </c>
      <c r="E308" s="423"/>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K308" s="299"/>
    </row>
    <row r="309" spans="1:37" s="148" customFormat="1">
      <c r="A309" s="299"/>
      <c r="B309" s="299"/>
      <c r="C309" s="299"/>
      <c r="D309" s="234" t="s">
        <v>794</v>
      </c>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K309" s="299"/>
    </row>
    <row r="310" spans="1:37">
      <c r="A310" s="299"/>
      <c r="B310" s="299"/>
      <c r="C310" s="299"/>
      <c r="D310" s="372" t="s">
        <v>2248</v>
      </c>
      <c r="E310" s="372"/>
      <c r="F310" s="372"/>
      <c r="G310" s="372"/>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K310" s="299"/>
    </row>
    <row r="311" spans="1:37">
      <c r="A311" s="299"/>
      <c r="B311" s="299"/>
      <c r="C311" s="299" t="s">
        <v>12</v>
      </c>
      <c r="AK311" s="299"/>
    </row>
    <row r="312" spans="1:37">
      <c r="A312" s="299"/>
      <c r="B312" s="299"/>
      <c r="C312" s="299" t="s">
        <v>30</v>
      </c>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t="s">
        <v>31</v>
      </c>
    </row>
    <row r="313" spans="1:37" ht="15" customHeight="1">
      <c r="D313" s="360" t="s">
        <v>276</v>
      </c>
      <c r="E313" s="360"/>
      <c r="F313" s="360"/>
      <c r="G313" s="360"/>
      <c r="H313" s="360"/>
      <c r="I313" s="360"/>
      <c r="J313" s="360"/>
      <c r="K313" s="360"/>
      <c r="L313" s="360"/>
      <c r="M313" s="360"/>
      <c r="N313" s="360"/>
      <c r="O313" s="360"/>
      <c r="P313" s="360"/>
      <c r="Q313" s="360"/>
      <c r="R313" s="360"/>
      <c r="S313" s="360"/>
      <c r="T313" s="360"/>
      <c r="U313" s="360"/>
      <c r="V313" s="360"/>
      <c r="W313" s="360"/>
      <c r="X313" s="360"/>
      <c r="Y313" s="360"/>
      <c r="Z313" s="360"/>
      <c r="AA313" s="360"/>
      <c r="AB313" s="360"/>
      <c r="AC313" s="360"/>
      <c r="AD313" s="360"/>
      <c r="AE313" s="360"/>
      <c r="AF313" s="360"/>
      <c r="AG313" s="360"/>
      <c r="AH313" s="360"/>
      <c r="AI313" s="360"/>
    </row>
  </sheetData>
  <mergeCells count="25">
    <mergeCell ref="D283:E283"/>
    <mergeCell ref="D284:E284"/>
    <mergeCell ref="D285:E285"/>
    <mergeCell ref="D297:E297"/>
    <mergeCell ref="D310:AI310"/>
    <mergeCell ref="D300:E300"/>
    <mergeCell ref="D313:AI313"/>
    <mergeCell ref="D298:E298"/>
    <mergeCell ref="D299:E299"/>
    <mergeCell ref="D301:E301"/>
    <mergeCell ref="D302:AI302"/>
    <mergeCell ref="D303:AI303"/>
    <mergeCell ref="D304:AI304"/>
    <mergeCell ref="D305:AI305"/>
    <mergeCell ref="D306:AI306"/>
    <mergeCell ref="D307:AI307"/>
    <mergeCell ref="D308:AI308"/>
    <mergeCell ref="D156:D165"/>
    <mergeCell ref="D248:D258"/>
    <mergeCell ref="D1:AI1"/>
    <mergeCell ref="D3:E3"/>
    <mergeCell ref="D11:E11"/>
    <mergeCell ref="F11:AA11"/>
    <mergeCell ref="AB11:AI11"/>
    <mergeCell ref="D14:AI14"/>
  </mergeCells>
  <phoneticPr fontId="16" type="noConversion"/>
  <dataValidations count="6">
    <dataValidation type="decimal" allowBlank="1" showInputMessage="1" showErrorMessage="1" errorTitle="Input Error" error="Please enter a numeric value between 0 and 99999999999999999" sqref="U178:X184 S258 U233:AI233 U270:X270 U245:X267 U272:X278 S191 U177:AI177 U202:X202 U204:X211 S131 U143:X143 U69:X69 S285 U203:AI203 U145:X152 U176:X176 U144:AI144 S165 U232:X232 S220 S117 S156:T156 S161:S162 S188 S215 S246 S282:S283 L57:T57 S21:S22 U234:X242 S39:T39 F282:R285 F177:R177 L42:T43 V16:X22 L35:T35 L53:T53 L16:T17 L49:T49 U26:X44 F233:R233 F203:R203 F156:R165 L85:R87 F144:R144 F271:R271 Y282:AI285 F215:R220 F188:R191 F70:R70 F246:R258 U281:X285 Y188:AI191 Y156:AI165 U187:X199 S125:T125 Y246:AI258 V85:X92 U155:X173 U214:X229 Y215:AI220 U23:X24 L30:T31 L25:X25 Y16:AI57 U95:X95 L88:T88 V113:X140 U104:U109 U112:U140 L45:X45 Z103 H101:R101 Y85:AI88 L54:R56 U46:X66 U84:U92 U70:AI70 U71:U81 U101:AI101 U271:AI271 F16:K57 L18:R24 L26:R29 L32:R34 L36:R41 L44:R44 L46:R48 L50:R52 F85:K88 T22:U22 U16:U21 F113:R131 Y113:AI131">
      <formula1>0</formula1>
      <formula2>99999999999999900</formula2>
    </dataValidation>
    <dataValidation type="decimal" allowBlank="1" showInputMessage="1" showErrorMessage="1" errorTitle="Input Error" error="Please enter a numeric value between -99999999999999999 and 99999999999999999" sqref="T282:T285 T246:T258 T271 T50:T52 T188:T191 T203 T40:T41 T144 T36:T38 T177 T157:T165 T233 T215:T220 T26:T29 T18:T21 T54:T56 T32:T34 T44 T46:T48 T126:T131 T23:T24 T70:T87 T113:T124 F297:M301">
      <formula1>-99999999999999900</formula1>
      <formula2>99999999999999900</formula2>
    </dataValidation>
    <dataValidation type="decimal" allowBlank="1" showInputMessage="1" showErrorMessage="1" errorTitle="Input Error" error="Please enter a numeric value between -99999999999999900 and 99999999999999999" sqref="S271 S247:S257 S233 S216:S219 S203 S189:S190 S177 S163:S164 S157:S160 S144 S23:S24 S101:S116 S70:S87 S54:S56 S50:S52 S46:S48 S44 S40:S41 S36:S38 S32:S34 S18:S20 T101 S284 S118:S124 S126:S130">
      <formula1>-99999999999999900</formula1>
      <formula2>99999999999999900</formula2>
    </dataValidation>
    <dataValidation type="decimal" allowBlank="1" showInputMessage="1" showErrorMessage="1" errorTitle="invalid" error="Please enter a numeric value between 0 and 99999999999999999" sqref="F101">
      <formula1>0</formula1>
      <formula2>99999999999999900</formula2>
    </dataValidation>
    <dataValidation type="decimal" allowBlank="1" showInputMessage="1" showErrorMessage="1" errorTitle="Invalid Error" error="Please enter a numeric value between 0 and 99999999999999999" sqref="G101">
      <formula1>0</formula1>
      <formula2>99999999999999900</formula2>
    </dataValidation>
    <dataValidation type="decimal" allowBlank="1" showInputMessage="1" showErrorMessage="1" errorTitle="Input Error" error="Please enter a numeric value between -99999999999999900 and 99999999999999999" sqref="S26:S29">
      <formula1>-99999999999999900</formula1>
      <formula2>999999999999999</formula2>
    </dataValidation>
  </dataValidations>
  <hyperlinks>
    <hyperlink ref="D3" location="Navigation!E15" display="Back To Navigation Page"/>
    <hyperlink ref="U6" r:id="rId1"/>
    <hyperlink ref="N6" r:id="rId2"/>
  </hyperlinks>
  <pageMargins left="0.75" right="0.75" top="1" bottom="1" header="0.5" footer="0.5"/>
  <pageSetup orientation="portrait" horizontalDpi="200" verticalDpi="200" r:id="rId3"/>
  <headerFooter alignWithMargins="0"/>
  <ignoredErrors>
    <ignoredError sqref="H16:H17 H25:I25 H21:H22 J21:J22 J16:J17 H30:J31 I16:I17 I21:I22 I88:J88 H88 H117:I117 J117 U88 U117 H35:I35 H42:H43 H39:I39 J42:J43 I42:I43 H45 J45 U16:U17 U21:U23 U25 H131" formula="1"/>
    <ignoredError sqref="G125" unlockedFormula="1"/>
  </ignoredErrors>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M99"/>
  <sheetViews>
    <sheetView showGridLines="0" zoomScale="80" zoomScaleNormal="80" workbookViewId="0">
      <pane xSplit="4" ySplit="13" topLeftCell="R46" activePane="bottomRight" state="frozen"/>
      <selection activeCell="D1" sqref="D1"/>
      <selection pane="topRight" activeCell="E1" sqref="E1"/>
      <selection pane="bottomLeft" activeCell="D14" sqref="D14"/>
      <selection pane="bottomRight" activeCell="R77" sqref="R77"/>
    </sheetView>
  </sheetViews>
  <sheetFormatPr defaultRowHeight="15"/>
  <cols>
    <col min="1" max="1" width="18.140625" style="169" hidden="1" customWidth="1"/>
    <col min="2" max="2" width="20" style="169" hidden="1" customWidth="1"/>
    <col min="3" max="3" width="19.5703125" style="169" hidden="1" customWidth="1"/>
    <col min="4" max="4" width="67.28515625" customWidth="1"/>
    <col min="5" max="7" width="18.5703125" style="148" customWidth="1"/>
    <col min="8" max="10" width="18.5703125" customWidth="1"/>
    <col min="11" max="11" width="18.5703125" style="237" customWidth="1"/>
    <col min="12" max="12" width="18.5703125" style="148" customWidth="1"/>
    <col min="13" max="20" width="18.5703125" customWidth="1"/>
    <col min="21" max="23" width="18.5703125" style="237" customWidth="1"/>
    <col min="24" max="30" width="18.5703125" customWidth="1"/>
    <col min="31" max="34" width="18.5703125" style="148" customWidth="1"/>
    <col min="35" max="35" width="13.28515625" customWidth="1"/>
  </cols>
  <sheetData>
    <row r="1" spans="1:39" ht="27.95" customHeight="1">
      <c r="A1" s="182" t="s">
        <v>2198</v>
      </c>
      <c r="D1" s="315" t="s">
        <v>2</v>
      </c>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177"/>
      <c r="AF1" s="177"/>
      <c r="AG1" s="177"/>
      <c r="AH1" s="177"/>
      <c r="AI1" s="1"/>
    </row>
    <row r="3" spans="1:39">
      <c r="D3" s="2" t="s">
        <v>8</v>
      </c>
    </row>
    <row r="4" spans="1:39" s="169" customFormat="1">
      <c r="A4" s="299"/>
      <c r="B4" s="299"/>
      <c r="C4" s="299" t="s">
        <v>2158</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181"/>
      <c r="AL4" s="181"/>
      <c r="AM4" s="181"/>
    </row>
    <row r="5" spans="1:39" s="169" customFormat="1">
      <c r="A5" s="299"/>
      <c r="B5" s="299"/>
      <c r="C5" s="299"/>
      <c r="D5" s="299"/>
      <c r="E5" s="299" t="s">
        <v>2021</v>
      </c>
      <c r="F5" s="299" t="s">
        <v>2022</v>
      </c>
      <c r="G5" s="299" t="s">
        <v>401</v>
      </c>
      <c r="H5" s="299" t="s">
        <v>404</v>
      </c>
      <c r="I5" s="299" t="s">
        <v>405</v>
      </c>
      <c r="J5" s="299" t="s">
        <v>795</v>
      </c>
      <c r="K5" s="299" t="s">
        <v>2250</v>
      </c>
      <c r="L5" s="299" t="s">
        <v>2023</v>
      </c>
      <c r="M5" s="300" t="s">
        <v>600</v>
      </c>
      <c r="N5" s="299" t="s">
        <v>601</v>
      </c>
      <c r="O5" s="299" t="s">
        <v>602</v>
      </c>
      <c r="P5" s="299" t="s">
        <v>796</v>
      </c>
      <c r="Q5" s="299" t="s">
        <v>797</v>
      </c>
      <c r="R5" s="299" t="s">
        <v>798</v>
      </c>
      <c r="S5" s="299" t="s">
        <v>606</v>
      </c>
      <c r="T5" s="299" t="s">
        <v>607</v>
      </c>
      <c r="U5" s="299" t="s">
        <v>2254</v>
      </c>
      <c r="V5" s="299" t="s">
        <v>2255</v>
      </c>
      <c r="W5" s="299" t="s">
        <v>2256</v>
      </c>
      <c r="X5" s="299" t="s">
        <v>608</v>
      </c>
      <c r="Y5" s="299" t="s">
        <v>609</v>
      </c>
      <c r="Z5" s="299" t="s">
        <v>610</v>
      </c>
      <c r="AA5" s="299" t="s">
        <v>402</v>
      </c>
      <c r="AB5" s="299" t="s">
        <v>611</v>
      </c>
      <c r="AC5" s="299" t="s">
        <v>612</v>
      </c>
      <c r="AD5" s="299" t="s">
        <v>799</v>
      </c>
      <c r="AE5" s="299" t="s">
        <v>2015</v>
      </c>
      <c r="AF5" s="299" t="s">
        <v>2016</v>
      </c>
      <c r="AG5" s="299" t="s">
        <v>2017</v>
      </c>
      <c r="AH5" s="299" t="s">
        <v>2018</v>
      </c>
      <c r="AI5" s="299"/>
      <c r="AJ5" s="299"/>
      <c r="AK5" s="181"/>
      <c r="AL5" s="181"/>
      <c r="AM5" s="181"/>
    </row>
    <row r="6" spans="1:39" s="169" customFormat="1" ht="12.95" hidden="1" customHeigh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181"/>
      <c r="AL6" s="181"/>
      <c r="AM6" s="181"/>
    </row>
    <row r="7" spans="1:39" s="169" customFormat="1" hidden="1">
      <c r="A7" s="299"/>
      <c r="B7" s="299"/>
      <c r="C7" s="299" t="s">
        <v>10</v>
      </c>
      <c r="D7" s="299" t="s">
        <v>11</v>
      </c>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t="s">
        <v>12</v>
      </c>
      <c r="AJ7" s="299" t="s">
        <v>13</v>
      </c>
      <c r="AK7" s="181"/>
      <c r="AL7" s="181"/>
      <c r="AM7" s="181"/>
    </row>
    <row r="8" spans="1:39" ht="20.45" hidden="1" customHeight="1">
      <c r="A8" s="299"/>
      <c r="B8" s="299"/>
      <c r="C8" s="299" t="s">
        <v>156</v>
      </c>
      <c r="D8" s="54" t="s">
        <v>157</v>
      </c>
      <c r="E8" s="49" t="str">
        <f>StartUp!G8</f>
        <v>01-Jan-2020</v>
      </c>
      <c r="F8" s="49" t="str">
        <f>StartUp!G8</f>
        <v>01-Jan-2020</v>
      </c>
      <c r="G8" s="49" t="str">
        <f>StartUp!G8</f>
        <v>01-Jan-2020</v>
      </c>
      <c r="H8" s="49" t="str">
        <f>StartUp!G8</f>
        <v>01-Jan-2020</v>
      </c>
      <c r="I8" s="49" t="str">
        <f>StartUp!G8</f>
        <v>01-Jan-2020</v>
      </c>
      <c r="J8" s="49" t="str">
        <f>StartUp!G8</f>
        <v>01-Jan-2020</v>
      </c>
      <c r="K8" s="251" t="str">
        <f>StartUp!G8</f>
        <v>01-Jan-2020</v>
      </c>
      <c r="L8" s="49" t="str">
        <f>StartUp!G8</f>
        <v>01-Jan-2020</v>
      </c>
      <c r="M8" s="49" t="str">
        <f>StartUp!G10</f>
        <v>01-Apr-2019</v>
      </c>
      <c r="N8" s="49" t="str">
        <f>StartUp!G10</f>
        <v>01-Apr-2019</v>
      </c>
      <c r="O8" s="49" t="str">
        <f>StartUp!G10</f>
        <v>01-Apr-2019</v>
      </c>
      <c r="P8" s="49" t="str">
        <f>StartUp!G10</f>
        <v>01-Apr-2019</v>
      </c>
      <c r="Q8" s="49" t="str">
        <f>StartUp!G10</f>
        <v>01-Apr-2019</v>
      </c>
      <c r="R8" s="49" t="str">
        <f>StartUp!G10</f>
        <v>01-Apr-2019</v>
      </c>
      <c r="S8" s="49" t="str">
        <f>StartUp!G10</f>
        <v>01-Apr-2019</v>
      </c>
      <c r="T8" s="49" t="str">
        <f>StartUp!G10</f>
        <v>01-Apr-2019</v>
      </c>
      <c r="U8" s="251" t="str">
        <f>StartUp!G8</f>
        <v>01-Jan-2020</v>
      </c>
      <c r="V8" s="251" t="str">
        <f>StartUp!G8</f>
        <v>01-Jan-2020</v>
      </c>
      <c r="W8" s="251" t="str">
        <f>StartUp!G8</f>
        <v>01-Jan-2020</v>
      </c>
      <c r="X8" s="49" t="str">
        <f>StartUp!G8</f>
        <v>01-Jan-2020</v>
      </c>
      <c r="Y8" s="49" t="str">
        <f>StartUp!G8</f>
        <v>01-Jan-2020</v>
      </c>
      <c r="Z8" s="49" t="str">
        <f>StartUp!G8</f>
        <v>01-Jan-2020</v>
      </c>
      <c r="AA8" s="49" t="str">
        <f>StartUp!G10</f>
        <v>01-Apr-2019</v>
      </c>
      <c r="AB8" s="49" t="str">
        <f>StartUp!G10</f>
        <v>01-Apr-2019</v>
      </c>
      <c r="AC8" s="251" t="str">
        <f>StartUp!G10</f>
        <v>01-Apr-2019</v>
      </c>
      <c r="AD8" s="49" t="str">
        <f>StartUp!G10</f>
        <v>01-Apr-2019</v>
      </c>
      <c r="AE8" s="49" t="str">
        <f>StartUp!G10</f>
        <v>01-Apr-2019</v>
      </c>
      <c r="AF8" s="49" t="str">
        <f>StartUp!G10</f>
        <v>01-Apr-2019</v>
      </c>
      <c r="AG8" s="49" t="str">
        <f>StartUp!G10</f>
        <v>01-Apr-2019</v>
      </c>
      <c r="AH8" s="49" t="str">
        <f>StartUp!G10</f>
        <v>01-Apr-2019</v>
      </c>
      <c r="AI8" s="32"/>
      <c r="AJ8" s="299" t="s">
        <v>800</v>
      </c>
      <c r="AK8" s="32"/>
      <c r="AL8" s="32"/>
      <c r="AM8" s="32"/>
    </row>
    <row r="9" spans="1:39" ht="21" hidden="1" customHeight="1">
      <c r="A9" s="299"/>
      <c r="B9" s="299"/>
      <c r="C9" s="299" t="s">
        <v>158</v>
      </c>
      <c r="D9" s="54" t="s">
        <v>159</v>
      </c>
      <c r="E9" s="100">
        <f>StartUp!G9</f>
        <v>0</v>
      </c>
      <c r="F9" s="100">
        <f>StartUp!G9</f>
        <v>0</v>
      </c>
      <c r="G9" s="100">
        <f>StartUp!G9</f>
        <v>0</v>
      </c>
      <c r="H9" s="100">
        <f>StartUp!G9</f>
        <v>0</v>
      </c>
      <c r="I9" s="100">
        <f>StartUp!G9</f>
        <v>0</v>
      </c>
      <c r="J9" s="100">
        <f>StartUp!G9</f>
        <v>0</v>
      </c>
      <c r="K9" s="100">
        <f>StartUp!G9</f>
        <v>0</v>
      </c>
      <c r="L9" s="100">
        <f>StartUp!G9</f>
        <v>0</v>
      </c>
      <c r="M9" s="100">
        <f>StartUp!G9</f>
        <v>0</v>
      </c>
      <c r="N9" s="100">
        <f>StartUp!G9</f>
        <v>0</v>
      </c>
      <c r="O9" s="100">
        <f>StartUp!G9</f>
        <v>0</v>
      </c>
      <c r="P9" s="100">
        <f>StartUp!G9</f>
        <v>0</v>
      </c>
      <c r="Q9" s="100">
        <f>StartUp!G9</f>
        <v>0</v>
      </c>
      <c r="R9" s="100">
        <f>StartUp!G9</f>
        <v>0</v>
      </c>
      <c r="S9" s="100">
        <f>StartUp!G9</f>
        <v>0</v>
      </c>
      <c r="T9" s="100">
        <f>StartUp!G9</f>
        <v>0</v>
      </c>
      <c r="U9" s="100">
        <f>StartUp!G9</f>
        <v>0</v>
      </c>
      <c r="V9" s="100">
        <f>StartUp!G9</f>
        <v>0</v>
      </c>
      <c r="W9" s="100">
        <f>StartUp!G9</f>
        <v>0</v>
      </c>
      <c r="X9" s="100">
        <f>StartUp!G9</f>
        <v>0</v>
      </c>
      <c r="Y9" s="100">
        <f>StartUp!G9</f>
        <v>0</v>
      </c>
      <c r="Z9" s="100">
        <f>StartUp!G9</f>
        <v>0</v>
      </c>
      <c r="AA9" s="100">
        <f>StartUp!G9</f>
        <v>0</v>
      </c>
      <c r="AB9" s="100">
        <f>StartUp!G9</f>
        <v>0</v>
      </c>
      <c r="AC9" s="100">
        <f>StartUp!G9</f>
        <v>0</v>
      </c>
      <c r="AD9" s="100">
        <f>StartUp!G9</f>
        <v>0</v>
      </c>
      <c r="AE9" s="49">
        <f>StartUp!G9</f>
        <v>0</v>
      </c>
      <c r="AF9" s="49">
        <f>StartUp!G9</f>
        <v>0</v>
      </c>
      <c r="AG9" s="49">
        <f>StartUp!G9</f>
        <v>0</v>
      </c>
      <c r="AH9" s="49">
        <f>StartUp!G9</f>
        <v>0</v>
      </c>
      <c r="AI9" s="32"/>
      <c r="AJ9" s="299"/>
      <c r="AK9" s="32"/>
      <c r="AL9" s="32"/>
      <c r="AM9" s="32"/>
    </row>
    <row r="10" spans="1:39" ht="15.75" customHeight="1">
      <c r="A10" s="299"/>
      <c r="B10" s="299"/>
      <c r="C10" s="299" t="s">
        <v>11</v>
      </c>
      <c r="D10" s="383" t="s">
        <v>801</v>
      </c>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431" t="s">
        <v>39</v>
      </c>
      <c r="AD10" s="431"/>
      <c r="AE10" s="431"/>
      <c r="AF10" s="431"/>
      <c r="AG10" s="431"/>
      <c r="AH10" s="431"/>
      <c r="AI10" s="32"/>
      <c r="AJ10" s="299"/>
      <c r="AK10" s="32"/>
      <c r="AL10" s="32"/>
      <c r="AM10" s="32"/>
    </row>
    <row r="11" spans="1:39" ht="120">
      <c r="A11" s="299"/>
      <c r="B11" s="299"/>
      <c r="C11" s="299" t="s">
        <v>11</v>
      </c>
      <c r="D11" s="72" t="s">
        <v>802</v>
      </c>
      <c r="E11" s="101" t="s">
        <v>2019</v>
      </c>
      <c r="F11" s="101" t="s">
        <v>2020</v>
      </c>
      <c r="G11" s="101" t="s">
        <v>803</v>
      </c>
      <c r="H11" s="101" t="s">
        <v>804</v>
      </c>
      <c r="I11" s="101" t="s">
        <v>423</v>
      </c>
      <c r="J11" s="101" t="s">
        <v>616</v>
      </c>
      <c r="K11" s="101" t="s">
        <v>2257</v>
      </c>
      <c r="L11" s="101" t="s">
        <v>2375</v>
      </c>
      <c r="M11" s="101" t="s">
        <v>2121</v>
      </c>
      <c r="N11" s="101" t="s">
        <v>2122</v>
      </c>
      <c r="O11" s="101" t="s">
        <v>2123</v>
      </c>
      <c r="P11" s="101" t="s">
        <v>617</v>
      </c>
      <c r="Q11" s="101" t="s">
        <v>618</v>
      </c>
      <c r="R11" s="101" t="s">
        <v>619</v>
      </c>
      <c r="S11" s="101" t="s">
        <v>620</v>
      </c>
      <c r="T11" s="101" t="s">
        <v>2124</v>
      </c>
      <c r="U11" s="101" t="s">
        <v>2251</v>
      </c>
      <c r="V11" s="101" t="s">
        <v>2252</v>
      </c>
      <c r="W11" s="101" t="s">
        <v>2253</v>
      </c>
      <c r="X11" s="101" t="s">
        <v>621</v>
      </c>
      <c r="Y11" s="101" t="s">
        <v>237</v>
      </c>
      <c r="Z11" s="101" t="s">
        <v>239</v>
      </c>
      <c r="AA11" s="101" t="s">
        <v>622</v>
      </c>
      <c r="AB11" s="101" t="s">
        <v>623</v>
      </c>
      <c r="AC11" s="183" t="s">
        <v>624</v>
      </c>
      <c r="AD11" s="183" t="s">
        <v>625</v>
      </c>
      <c r="AE11" s="184" t="s">
        <v>2011</v>
      </c>
      <c r="AF11" s="184" t="s">
        <v>2012</v>
      </c>
      <c r="AG11" s="184" t="s">
        <v>2013</v>
      </c>
      <c r="AH11" s="184" t="s">
        <v>2014</v>
      </c>
      <c r="AJ11" s="299"/>
      <c r="AK11" s="32"/>
      <c r="AL11" s="32"/>
      <c r="AM11" s="32"/>
    </row>
    <row r="12" spans="1:39">
      <c r="A12" s="299"/>
      <c r="B12" s="299"/>
      <c r="C12" s="299" t="s">
        <v>11</v>
      </c>
      <c r="D12" s="102" t="s">
        <v>626</v>
      </c>
      <c r="E12" s="102" t="s">
        <v>627</v>
      </c>
      <c r="F12" s="102" t="s">
        <v>628</v>
      </c>
      <c r="G12" s="102" t="s">
        <v>629</v>
      </c>
      <c r="H12" s="102" t="s">
        <v>630</v>
      </c>
      <c r="I12" s="102" t="s">
        <v>631</v>
      </c>
      <c r="J12" s="102" t="s">
        <v>632</v>
      </c>
      <c r="K12" s="102" t="s">
        <v>633</v>
      </c>
      <c r="L12" s="102" t="s">
        <v>634</v>
      </c>
      <c r="M12" s="102" t="s">
        <v>635</v>
      </c>
      <c r="N12" s="102" t="s">
        <v>805</v>
      </c>
      <c r="O12" s="102" t="s">
        <v>636</v>
      </c>
      <c r="P12" s="102" t="s">
        <v>637</v>
      </c>
      <c r="Q12" s="102" t="s">
        <v>638</v>
      </c>
      <c r="R12" s="102" t="s">
        <v>639</v>
      </c>
      <c r="S12" s="102" t="s">
        <v>640</v>
      </c>
      <c r="T12" s="102" t="s">
        <v>640</v>
      </c>
      <c r="U12" s="102" t="s">
        <v>641</v>
      </c>
      <c r="V12" s="102" t="s">
        <v>642</v>
      </c>
      <c r="W12" s="102" t="s">
        <v>806</v>
      </c>
      <c r="X12" s="102" t="s">
        <v>807</v>
      </c>
      <c r="Y12" s="102" t="s">
        <v>2025</v>
      </c>
      <c r="Z12" s="102" t="s">
        <v>2026</v>
      </c>
      <c r="AA12" s="102" t="s">
        <v>2027</v>
      </c>
      <c r="AB12" s="102" t="s">
        <v>2028</v>
      </c>
      <c r="AC12" s="102" t="s">
        <v>2029</v>
      </c>
      <c r="AD12" s="102" t="s">
        <v>2030</v>
      </c>
      <c r="AE12" s="102" t="s">
        <v>2031</v>
      </c>
      <c r="AF12" s="102" t="s">
        <v>2032</v>
      </c>
      <c r="AG12" s="102" t="s">
        <v>2258</v>
      </c>
      <c r="AH12" s="102" t="s">
        <v>2259</v>
      </c>
      <c r="AJ12" s="299"/>
      <c r="AK12" s="32"/>
      <c r="AL12" s="32"/>
      <c r="AM12" s="32"/>
    </row>
    <row r="13" spans="1:39" hidden="1">
      <c r="A13" s="299"/>
      <c r="B13" s="299"/>
      <c r="C13" s="299" t="s">
        <v>12</v>
      </c>
      <c r="AJ13" s="299"/>
      <c r="AK13" s="32"/>
      <c r="AL13" s="32"/>
      <c r="AM13" s="32"/>
    </row>
    <row r="14" spans="1:39">
      <c r="A14" s="299"/>
      <c r="B14" s="299" t="s">
        <v>808</v>
      </c>
      <c r="C14" s="299"/>
      <c r="D14" s="75" t="s">
        <v>809</v>
      </c>
      <c r="E14" s="103">
        <f t="array" ref="E14">ROUND(E15+E16,2)</f>
        <v>0</v>
      </c>
      <c r="F14" s="103">
        <f t="array" ref="F14">ROUND(F15+F16,2)</f>
        <v>0</v>
      </c>
      <c r="G14" s="103">
        <f>ROUND(E14+F14,2)</f>
        <v>0</v>
      </c>
      <c r="H14" s="103">
        <f t="array" ref="H14">ROUND(H15+H16,2)</f>
        <v>0</v>
      </c>
      <c r="I14" s="29">
        <f>ROUND(G14+H14,2)</f>
        <v>0</v>
      </c>
      <c r="J14" s="103">
        <f t="array" ref="J14">ROUND(J15+J16,2)</f>
        <v>0</v>
      </c>
      <c r="K14" s="103">
        <f t="array" ref="K14">ROUND(K15+K16,2)</f>
        <v>0</v>
      </c>
      <c r="L14" s="103">
        <f t="array" ref="L14">ROUND(L15+L16,2)</f>
        <v>0</v>
      </c>
      <c r="M14" s="103">
        <f t="array" ref="M14">ROUND(M15+M16,2)</f>
        <v>0</v>
      </c>
      <c r="N14" s="103">
        <f t="array" ref="N14">ROUND(N15+N16,2)</f>
        <v>0</v>
      </c>
      <c r="O14" s="103">
        <f t="array" ref="O14">ROUND(O15+O16,2)</f>
        <v>0</v>
      </c>
      <c r="P14" s="103">
        <f t="array" ref="P14">ROUND(P15+P16,2)</f>
        <v>0</v>
      </c>
      <c r="Q14" s="103">
        <f t="array" ref="Q14">ROUND(Q15+Q16,2)</f>
        <v>0</v>
      </c>
      <c r="R14" s="103">
        <f t="array" ref="R14">ROUND(R15+R16,2)</f>
        <v>0</v>
      </c>
      <c r="S14" s="103">
        <f t="array" ref="S14">ROUND(S15+S16,2)</f>
        <v>0</v>
      </c>
      <c r="T14" s="29">
        <f t="array" ref="T14">ROUND(IF((N14+O14-P14-Q14-R14+S14)&lt;0,0,(N14+O14-P14-Q14-R14+S14)),2)</f>
        <v>0</v>
      </c>
      <c r="U14" s="103">
        <f t="array" ref="U14">ROUND(U15+U16,2)</f>
        <v>0</v>
      </c>
      <c r="V14" s="103">
        <f t="array" ref="V14">ROUND(V15+V16,2)</f>
        <v>0</v>
      </c>
      <c r="W14" s="103">
        <f t="array" ref="W14">ROUND(W15+W16,2)</f>
        <v>0</v>
      </c>
      <c r="X14" s="103">
        <f t="array" ref="X14">ROUND(X15+X16,2)</f>
        <v>0</v>
      </c>
      <c r="Y14" s="103">
        <f t="array" ref="Y14">ROUND(Y15+Y16,2)</f>
        <v>0</v>
      </c>
      <c r="Z14" s="103">
        <f t="array" ref="Z14">ROUND(Z15+Z16,2)</f>
        <v>0</v>
      </c>
      <c r="AA14" s="103">
        <f t="array" ref="AA14">ROUND(AA15+AA16,2)</f>
        <v>0</v>
      </c>
      <c r="AB14" s="103">
        <f t="array" ref="AB14">ROUND(AB15+AB16,2)</f>
        <v>0</v>
      </c>
      <c r="AC14" s="103">
        <f t="array" ref="AC14">ROUND(AC15+AC16,2)</f>
        <v>0</v>
      </c>
      <c r="AD14" s="103">
        <f t="array" ref="AD14">ROUND(AD15+AD16,2)</f>
        <v>0</v>
      </c>
      <c r="AE14" s="103">
        <f t="array" ref="AE14">ROUND(AE15+AE16,2)</f>
        <v>0</v>
      </c>
      <c r="AF14" s="103">
        <f t="array" ref="AF14">ROUND(AF15+AF16,2)</f>
        <v>0</v>
      </c>
      <c r="AG14" s="103">
        <f t="array" ref="AG14">ROUND(AG15+AG16,2)</f>
        <v>0</v>
      </c>
      <c r="AH14" s="103">
        <f t="array" ref="AH14">ROUND(AH15+AH16,2)</f>
        <v>0</v>
      </c>
      <c r="AI14" s="95"/>
      <c r="AJ14" s="299"/>
      <c r="AK14" s="32"/>
      <c r="AL14" s="32"/>
      <c r="AM14" s="32"/>
    </row>
    <row r="15" spans="1:39">
      <c r="A15" s="299"/>
      <c r="B15" s="299" t="s">
        <v>810</v>
      </c>
      <c r="C15" s="299"/>
      <c r="D15" s="59" t="s">
        <v>811</v>
      </c>
      <c r="E15" s="152"/>
      <c r="F15" s="152"/>
      <c r="G15" s="103">
        <f t="shared" ref="G15:G53" si="0">ROUND(E15+F15,2)</f>
        <v>0</v>
      </c>
      <c r="H15" s="150"/>
      <c r="I15" s="154">
        <f t="shared" ref="I15:I53" si="1">ROUND(G15+H15,2)</f>
        <v>0</v>
      </c>
      <c r="J15" s="150"/>
      <c r="K15" s="244"/>
      <c r="L15" s="150"/>
      <c r="M15" s="150"/>
      <c r="N15" s="150"/>
      <c r="O15" s="150"/>
      <c r="P15" s="150"/>
      <c r="Q15" s="150"/>
      <c r="R15" s="150"/>
      <c r="S15" s="150"/>
      <c r="T15" s="154">
        <f t="array" ref="T15">ROUND(IF((N15+O15-P15-Q15-R15+S15)&lt;0,0,(N15+O15-P15-Q15-R15+S15)),2)</f>
        <v>0</v>
      </c>
      <c r="U15" s="244"/>
      <c r="V15" s="244"/>
      <c r="W15" s="244"/>
      <c r="X15" s="150"/>
      <c r="Y15" s="150"/>
      <c r="Z15" s="150"/>
      <c r="AA15" s="150"/>
      <c r="AB15" s="153"/>
      <c r="AC15" s="150"/>
      <c r="AD15" s="153"/>
      <c r="AE15" s="153"/>
      <c r="AF15" s="153"/>
      <c r="AG15" s="153"/>
      <c r="AH15" s="153"/>
      <c r="AI15" s="95"/>
      <c r="AJ15" s="299"/>
      <c r="AK15" s="32"/>
      <c r="AL15" s="32"/>
      <c r="AM15" s="32"/>
    </row>
    <row r="16" spans="1:39">
      <c r="A16" s="299"/>
      <c r="B16" s="299" t="s">
        <v>812</v>
      </c>
      <c r="C16" s="299"/>
      <c r="D16" s="59" t="s">
        <v>813</v>
      </c>
      <c r="E16" s="152"/>
      <c r="F16" s="152"/>
      <c r="G16" s="103">
        <f t="shared" si="0"/>
        <v>0</v>
      </c>
      <c r="H16" s="150"/>
      <c r="I16" s="154">
        <f t="shared" si="1"/>
        <v>0</v>
      </c>
      <c r="J16" s="150"/>
      <c r="K16" s="244"/>
      <c r="L16" s="150"/>
      <c r="M16" s="150"/>
      <c r="N16" s="150"/>
      <c r="O16" s="150"/>
      <c r="P16" s="150"/>
      <c r="Q16" s="150"/>
      <c r="R16" s="150"/>
      <c r="S16" s="150"/>
      <c r="T16" s="154">
        <f t="array" ref="T16">ROUND(IF((N16+O16-P16-Q16-R16+S16)&lt;0,0,(N16+O16-P16-Q16-R16+S16)),2)</f>
        <v>0</v>
      </c>
      <c r="U16" s="244"/>
      <c r="V16" s="244"/>
      <c r="W16" s="244"/>
      <c r="X16" s="150"/>
      <c r="Y16" s="150"/>
      <c r="Z16" s="150"/>
      <c r="AA16" s="150"/>
      <c r="AB16" s="153"/>
      <c r="AC16" s="150"/>
      <c r="AD16" s="153"/>
      <c r="AE16" s="153"/>
      <c r="AF16" s="153"/>
      <c r="AG16" s="153"/>
      <c r="AH16" s="153"/>
      <c r="AI16" s="95"/>
      <c r="AJ16" s="299"/>
      <c r="AK16" s="32"/>
      <c r="AL16" s="32"/>
      <c r="AM16" s="32"/>
    </row>
    <row r="17" spans="1:39">
      <c r="A17" s="299"/>
      <c r="B17" s="299" t="s">
        <v>814</v>
      </c>
      <c r="C17" s="299"/>
      <c r="D17" s="75" t="s">
        <v>815</v>
      </c>
      <c r="E17" s="103">
        <f t="array" ref="E17">ROUND(E18+E19+E20+E21+E22,2)</f>
        <v>0</v>
      </c>
      <c r="F17" s="103">
        <f t="array" ref="F17">ROUND(F18+F19+F20+F21+F22,2)</f>
        <v>0</v>
      </c>
      <c r="G17" s="103">
        <f t="shared" si="0"/>
        <v>0</v>
      </c>
      <c r="H17" s="103">
        <f t="array" ref="H17">ROUND(H18+H19+H20+H21+H22,2)</f>
        <v>0</v>
      </c>
      <c r="I17" s="154">
        <f t="shared" si="1"/>
        <v>0</v>
      </c>
      <c r="J17" s="103">
        <f t="array" ref="J17">ROUND(J18+J19+J20+J21+J22,2)</f>
        <v>0</v>
      </c>
      <c r="K17" s="103">
        <f t="array" ref="K17">ROUND(K18+K19+K20+K21+K22,2)</f>
        <v>0</v>
      </c>
      <c r="L17" s="103">
        <f t="array" ref="L17">ROUND(L18+L19+L20+L21+L22,2)</f>
        <v>0</v>
      </c>
      <c r="M17" s="103">
        <f t="array" ref="M17">ROUND(M18+M19+M20+M21+M22,2)</f>
        <v>0</v>
      </c>
      <c r="N17" s="103">
        <f t="array" ref="N17">ROUND(N18+N19+N20+N21+N22,2)</f>
        <v>0</v>
      </c>
      <c r="O17" s="103">
        <f t="array" ref="O17">ROUND(O18+O19+O20+O21+O22,2)</f>
        <v>0</v>
      </c>
      <c r="P17" s="103">
        <f t="array" ref="P17">ROUND(P18+P19+P20+P21+P22,2)</f>
        <v>0</v>
      </c>
      <c r="Q17" s="103">
        <f t="array" ref="Q17">ROUND(Q18+Q19+Q20+Q21+Q22,2)</f>
        <v>0</v>
      </c>
      <c r="R17" s="103">
        <f t="array" ref="R17">ROUND(R18+R19+R20+R21+R22,2)</f>
        <v>0</v>
      </c>
      <c r="S17" s="103">
        <f t="array" ref="S17">ROUND(S18+S19+S20+S21+S22,2)</f>
        <v>0</v>
      </c>
      <c r="T17" s="154">
        <f t="array" ref="T17">ROUND(IF((N17+O17-P17-Q17-R17+S17)&lt;0,0,(N17+O17-P17-Q17-R17+S17)),2)</f>
        <v>0</v>
      </c>
      <c r="U17" s="103">
        <f t="array" ref="U17">ROUND(U18+U19+U20+U21+U22,2)</f>
        <v>0</v>
      </c>
      <c r="V17" s="103">
        <f t="array" ref="V17">ROUND(V18+V19+V20+V21+V22,2)</f>
        <v>0</v>
      </c>
      <c r="W17" s="103">
        <f t="array" ref="W17">ROUND(W18+W19+W20+W21+W22,2)</f>
        <v>0</v>
      </c>
      <c r="X17" s="103">
        <f t="array" ref="X17">ROUND(X18+X19+X20+X21+X22,2)</f>
        <v>0</v>
      </c>
      <c r="Y17" s="103">
        <f t="array" ref="Y17">ROUND(Y18+Y19+Y20+Y21+Y22,2)</f>
        <v>0</v>
      </c>
      <c r="Z17" s="103">
        <f t="array" ref="Z17">ROUND(Z18+Z19+Z20+Z21+Z22,2)</f>
        <v>0</v>
      </c>
      <c r="AA17" s="103">
        <f t="array" ref="AA17">ROUND(AA18+AA19+AA20+AA21+AA22,2)</f>
        <v>0</v>
      </c>
      <c r="AB17" s="103">
        <f t="array" ref="AB17">ROUND(AB18+AB19+AB20+AB21+AB22,2)</f>
        <v>0</v>
      </c>
      <c r="AC17" s="103">
        <f t="array" ref="AC17">ROUND(AC18+AC19+AC20+AC21+AC22,2)</f>
        <v>0</v>
      </c>
      <c r="AD17" s="103">
        <f t="array" ref="AD17">ROUND(AD18+AD19+AD20+AD21+AD22,2)</f>
        <v>0</v>
      </c>
      <c r="AE17" s="103">
        <f t="array" ref="AE17">ROUND(AE18+AE19+AE20+AE21+AE22,2)</f>
        <v>0</v>
      </c>
      <c r="AF17" s="103">
        <f t="array" ref="AF17">ROUND(AF18+AF19+AF20+AF21+AF22,2)</f>
        <v>0</v>
      </c>
      <c r="AG17" s="103">
        <f t="array" ref="AG17">ROUND(AG18+AG19+AG20+AG21+AG22,2)</f>
        <v>0</v>
      </c>
      <c r="AH17" s="103">
        <f t="array" ref="AH17">ROUND(AH18+AH19+AH20+AH21+AH22,2)</f>
        <v>0</v>
      </c>
      <c r="AI17" s="95"/>
      <c r="AJ17" s="299"/>
      <c r="AK17" s="32"/>
      <c r="AL17" s="32"/>
      <c r="AM17" s="32"/>
    </row>
    <row r="18" spans="1:39">
      <c r="A18" s="299"/>
      <c r="B18" s="299" t="s">
        <v>816</v>
      </c>
      <c r="C18" s="299"/>
      <c r="D18" s="59" t="s">
        <v>817</v>
      </c>
      <c r="E18" s="152"/>
      <c r="F18" s="152"/>
      <c r="G18" s="103">
        <f t="shared" si="0"/>
        <v>0</v>
      </c>
      <c r="H18" s="150"/>
      <c r="I18" s="154">
        <f t="shared" si="1"/>
        <v>0</v>
      </c>
      <c r="J18" s="150"/>
      <c r="K18" s="244"/>
      <c r="L18" s="150"/>
      <c r="M18" s="150"/>
      <c r="N18" s="150"/>
      <c r="O18" s="150"/>
      <c r="P18" s="150"/>
      <c r="Q18" s="150"/>
      <c r="R18" s="150"/>
      <c r="S18" s="150"/>
      <c r="T18" s="154">
        <f t="array" ref="T18">ROUND(IF((N18+O18-P18-Q18-R18+S18)&lt;0,0,(N18+O18-P18-Q18-R18+S18)),2)</f>
        <v>0</v>
      </c>
      <c r="U18" s="244"/>
      <c r="V18" s="244"/>
      <c r="W18" s="244"/>
      <c r="X18" s="150"/>
      <c r="Y18" s="150"/>
      <c r="Z18" s="150"/>
      <c r="AA18" s="150"/>
      <c r="AB18" s="153"/>
      <c r="AC18" s="150"/>
      <c r="AD18" s="153"/>
      <c r="AE18" s="153"/>
      <c r="AF18" s="153"/>
      <c r="AG18" s="153"/>
      <c r="AH18" s="153"/>
      <c r="AI18" s="95"/>
      <c r="AJ18" s="299"/>
      <c r="AK18" s="32"/>
      <c r="AL18" s="32"/>
      <c r="AM18" s="32"/>
    </row>
    <row r="19" spans="1:39">
      <c r="A19" s="299"/>
      <c r="B19" s="299" t="s">
        <v>818</v>
      </c>
      <c r="C19" s="299"/>
      <c r="D19" s="59" t="s">
        <v>819</v>
      </c>
      <c r="E19" s="152"/>
      <c r="F19" s="152"/>
      <c r="G19" s="103">
        <f t="shared" si="0"/>
        <v>0</v>
      </c>
      <c r="H19" s="150"/>
      <c r="I19" s="154">
        <f t="shared" si="1"/>
        <v>0</v>
      </c>
      <c r="J19" s="150"/>
      <c r="K19" s="244"/>
      <c r="L19" s="150"/>
      <c r="M19" s="150"/>
      <c r="N19" s="150"/>
      <c r="O19" s="150"/>
      <c r="P19" s="150"/>
      <c r="Q19" s="150"/>
      <c r="R19" s="150"/>
      <c r="S19" s="150"/>
      <c r="T19" s="154">
        <f t="array" ref="T19">ROUND(IF((N19+O19-P19-Q19-R19+S19)&lt;0,0,(N19+O19-P19-Q19-R19+S19)),2)</f>
        <v>0</v>
      </c>
      <c r="U19" s="244"/>
      <c r="V19" s="244"/>
      <c r="W19" s="244"/>
      <c r="X19" s="150"/>
      <c r="Y19" s="150"/>
      <c r="Z19" s="150"/>
      <c r="AA19" s="150"/>
      <c r="AB19" s="153"/>
      <c r="AC19" s="150"/>
      <c r="AD19" s="153"/>
      <c r="AE19" s="153"/>
      <c r="AF19" s="153"/>
      <c r="AG19" s="153"/>
      <c r="AH19" s="153"/>
      <c r="AI19" s="95"/>
      <c r="AJ19" s="299"/>
      <c r="AK19" s="32"/>
      <c r="AL19" s="32"/>
      <c r="AM19" s="32"/>
    </row>
    <row r="20" spans="1:39">
      <c r="A20" s="299"/>
      <c r="B20" s="299" t="s">
        <v>820</v>
      </c>
      <c r="C20" s="299"/>
      <c r="D20" s="59" t="s">
        <v>821</v>
      </c>
      <c r="E20" s="152"/>
      <c r="F20" s="152"/>
      <c r="G20" s="103">
        <f t="shared" si="0"/>
        <v>0</v>
      </c>
      <c r="H20" s="150"/>
      <c r="I20" s="154">
        <f t="shared" si="1"/>
        <v>0</v>
      </c>
      <c r="J20" s="150"/>
      <c r="K20" s="244"/>
      <c r="L20" s="150"/>
      <c r="M20" s="150"/>
      <c r="N20" s="150"/>
      <c r="O20" s="150"/>
      <c r="P20" s="150"/>
      <c r="Q20" s="150"/>
      <c r="R20" s="150"/>
      <c r="S20" s="150"/>
      <c r="T20" s="154">
        <f t="array" ref="T20">ROUND(IF((N20+O20-P20-Q20-R20+S20)&lt;0,0,(N20+O20-P20-Q20-R20+S20)),2)</f>
        <v>0</v>
      </c>
      <c r="U20" s="244"/>
      <c r="V20" s="244"/>
      <c r="W20" s="244"/>
      <c r="X20" s="150"/>
      <c r="Y20" s="150"/>
      <c r="Z20" s="150"/>
      <c r="AA20" s="150"/>
      <c r="AB20" s="153"/>
      <c r="AC20" s="150"/>
      <c r="AD20" s="153"/>
      <c r="AE20" s="153"/>
      <c r="AF20" s="153"/>
      <c r="AG20" s="153"/>
      <c r="AH20" s="153"/>
      <c r="AI20" s="95"/>
      <c r="AJ20" s="299"/>
      <c r="AK20" s="32"/>
      <c r="AL20" s="32"/>
      <c r="AM20" s="32"/>
    </row>
    <row r="21" spans="1:39">
      <c r="A21" s="299"/>
      <c r="B21" s="299" t="s">
        <v>822</v>
      </c>
      <c r="C21" s="299"/>
      <c r="D21" s="59" t="s">
        <v>823</v>
      </c>
      <c r="E21" s="152"/>
      <c r="F21" s="152"/>
      <c r="G21" s="103">
        <f t="shared" si="0"/>
        <v>0</v>
      </c>
      <c r="H21" s="150"/>
      <c r="I21" s="154">
        <f t="shared" si="1"/>
        <v>0</v>
      </c>
      <c r="J21" s="150"/>
      <c r="K21" s="244"/>
      <c r="L21" s="150"/>
      <c r="M21" s="150"/>
      <c r="N21" s="150"/>
      <c r="O21" s="150"/>
      <c r="P21" s="150"/>
      <c r="Q21" s="150"/>
      <c r="R21" s="150"/>
      <c r="S21" s="150"/>
      <c r="T21" s="154">
        <f t="array" ref="T21">ROUND(IF((N21+O21-P21-Q21-R21+S21)&lt;0,0,(N21+O21-P21-Q21-R21+S21)),2)</f>
        <v>0</v>
      </c>
      <c r="U21" s="244"/>
      <c r="V21" s="244"/>
      <c r="W21" s="244"/>
      <c r="X21" s="150"/>
      <c r="Y21" s="150"/>
      <c r="Z21" s="150"/>
      <c r="AA21" s="150"/>
      <c r="AB21" s="153"/>
      <c r="AC21" s="150"/>
      <c r="AD21" s="153"/>
      <c r="AE21" s="153"/>
      <c r="AF21" s="153"/>
      <c r="AG21" s="153"/>
      <c r="AH21" s="153"/>
      <c r="AI21" s="95"/>
      <c r="AJ21" s="299"/>
      <c r="AK21" s="32"/>
      <c r="AL21" s="32"/>
      <c r="AM21" s="32"/>
    </row>
    <row r="22" spans="1:39">
      <c r="A22" s="299"/>
      <c r="B22" s="299" t="s">
        <v>824</v>
      </c>
      <c r="C22" s="299"/>
      <c r="D22" s="59" t="s">
        <v>825</v>
      </c>
      <c r="E22" s="152"/>
      <c r="F22" s="152"/>
      <c r="G22" s="103">
        <f t="shared" si="0"/>
        <v>0</v>
      </c>
      <c r="H22" s="150"/>
      <c r="I22" s="154">
        <f t="shared" si="1"/>
        <v>0</v>
      </c>
      <c r="J22" s="150"/>
      <c r="K22" s="244"/>
      <c r="L22" s="150"/>
      <c r="M22" s="150"/>
      <c r="N22" s="150"/>
      <c r="O22" s="150"/>
      <c r="P22" s="150"/>
      <c r="Q22" s="150"/>
      <c r="R22" s="150"/>
      <c r="S22" s="150"/>
      <c r="T22" s="154">
        <f t="array" ref="T22">ROUND(IF((N22+O22-P22-Q22-R22+S22)&lt;0,0,(N22+O22-P22-Q22-R22+S22)),2)</f>
        <v>0</v>
      </c>
      <c r="U22" s="244"/>
      <c r="V22" s="244"/>
      <c r="W22" s="244"/>
      <c r="X22" s="150"/>
      <c r="Y22" s="150"/>
      <c r="Z22" s="150"/>
      <c r="AA22" s="150"/>
      <c r="AB22" s="153"/>
      <c r="AC22" s="150"/>
      <c r="AD22" s="153"/>
      <c r="AE22" s="153"/>
      <c r="AF22" s="153"/>
      <c r="AG22" s="153"/>
      <c r="AH22" s="153"/>
      <c r="AI22" s="95"/>
      <c r="AJ22" s="299"/>
      <c r="AK22" s="32"/>
      <c r="AL22" s="32"/>
      <c r="AM22" s="32"/>
    </row>
    <row r="23" spans="1:39">
      <c r="A23" s="299"/>
      <c r="B23" s="299" t="s">
        <v>826</v>
      </c>
      <c r="C23" s="299"/>
      <c r="D23" s="75" t="s">
        <v>827</v>
      </c>
      <c r="E23" s="103">
        <f t="array" ref="E23">ROUND(E24+E25,2)</f>
        <v>0</v>
      </c>
      <c r="F23" s="103">
        <f t="array" ref="F23">ROUND(F24+F25,2)</f>
        <v>0</v>
      </c>
      <c r="G23" s="103">
        <f t="shared" si="0"/>
        <v>0</v>
      </c>
      <c r="H23" s="103">
        <f t="array" ref="H23">ROUND(H24+H25,2)</f>
        <v>0</v>
      </c>
      <c r="I23" s="154">
        <f t="shared" si="1"/>
        <v>0</v>
      </c>
      <c r="J23" s="103">
        <f t="array" ref="J23">ROUND(J24+J25,2)</f>
        <v>0</v>
      </c>
      <c r="K23" s="103">
        <f t="array" ref="K23">ROUND(K24+K25,2)</f>
        <v>0</v>
      </c>
      <c r="L23" s="103">
        <f t="array" ref="L23">ROUND(L24+L25,2)</f>
        <v>0</v>
      </c>
      <c r="M23" s="103">
        <f t="array" ref="M23">ROUND(M24+M25,2)</f>
        <v>0</v>
      </c>
      <c r="N23" s="103">
        <f t="array" ref="N23">ROUND(N24+N25,2)</f>
        <v>0</v>
      </c>
      <c r="O23" s="103">
        <f t="array" ref="O23">ROUND(O24+O25,2)</f>
        <v>0</v>
      </c>
      <c r="P23" s="103">
        <f t="array" ref="P23">ROUND(P24+P25,2)</f>
        <v>0</v>
      </c>
      <c r="Q23" s="103">
        <f t="array" ref="Q23">ROUND(Q24+Q25,2)</f>
        <v>0</v>
      </c>
      <c r="R23" s="103">
        <f t="array" ref="R23">ROUND(R24+R25,2)</f>
        <v>0</v>
      </c>
      <c r="S23" s="103">
        <f t="array" ref="S23">ROUND(S24+S25,2)</f>
        <v>0</v>
      </c>
      <c r="T23" s="154">
        <f t="array" ref="T23">ROUND(IF((N23+O23-P23-Q23-R23+S23)&lt;0,0,(N23+O23-P23-Q23-R23+S23)),2)</f>
        <v>0</v>
      </c>
      <c r="U23" s="103">
        <f t="array" ref="U23">ROUND(U24+U25,2)</f>
        <v>0</v>
      </c>
      <c r="V23" s="103">
        <f t="array" ref="V23">ROUND(V24+V25,2)</f>
        <v>0</v>
      </c>
      <c r="W23" s="103">
        <f t="array" ref="W23">ROUND(W24+W25,2)</f>
        <v>0</v>
      </c>
      <c r="X23" s="103">
        <f t="array" ref="X23">ROUND(X24+X25,2)</f>
        <v>0</v>
      </c>
      <c r="Y23" s="103">
        <f t="array" ref="Y23">ROUND(Y24+Y25,2)</f>
        <v>0</v>
      </c>
      <c r="Z23" s="103">
        <f t="array" ref="Z23">ROUND(Z24+Z25,2)</f>
        <v>0</v>
      </c>
      <c r="AA23" s="103">
        <f t="array" ref="AA23">ROUND(AA24+AA25,2)</f>
        <v>0</v>
      </c>
      <c r="AB23" s="103">
        <f t="array" ref="AB23">ROUND(AB24+AB25,2)</f>
        <v>0</v>
      </c>
      <c r="AC23" s="103">
        <f t="array" ref="AC23">ROUND(AC24+AC25,2)</f>
        <v>0</v>
      </c>
      <c r="AD23" s="103">
        <f t="array" ref="AD23">ROUND(AD24+AD25,2)</f>
        <v>0</v>
      </c>
      <c r="AE23" s="103">
        <f t="array" ref="AE23">ROUND(AE24+AE25,2)</f>
        <v>0</v>
      </c>
      <c r="AF23" s="103">
        <f t="array" ref="AF23">ROUND(AF24+AF25,2)</f>
        <v>0</v>
      </c>
      <c r="AG23" s="103">
        <f t="array" ref="AG23">ROUND(AG24+AG25,2)</f>
        <v>0</v>
      </c>
      <c r="AH23" s="103">
        <f t="array" ref="AH23">ROUND(AH24+AH25,2)</f>
        <v>0</v>
      </c>
      <c r="AI23" s="95"/>
      <c r="AJ23" s="299"/>
      <c r="AK23" s="32"/>
      <c r="AL23" s="32"/>
      <c r="AM23" s="32"/>
    </row>
    <row r="24" spans="1:39">
      <c r="A24" s="299"/>
      <c r="B24" s="299" t="s">
        <v>828</v>
      </c>
      <c r="C24" s="299"/>
      <c r="D24" s="59" t="s">
        <v>829</v>
      </c>
      <c r="E24" s="152"/>
      <c r="F24" s="152"/>
      <c r="G24" s="103">
        <f t="shared" si="0"/>
        <v>0</v>
      </c>
      <c r="H24" s="150"/>
      <c r="I24" s="154">
        <f t="shared" si="1"/>
        <v>0</v>
      </c>
      <c r="J24" s="150"/>
      <c r="K24" s="244"/>
      <c r="L24" s="150"/>
      <c r="M24" s="150"/>
      <c r="N24" s="150"/>
      <c r="O24" s="150"/>
      <c r="P24" s="150"/>
      <c r="Q24" s="150"/>
      <c r="R24" s="150"/>
      <c r="S24" s="150"/>
      <c r="T24" s="154">
        <f t="array" ref="T24">ROUND(IF((N24+O24-P24-Q24-R24+S24)&lt;0,0,(N24+O24-P24-Q24-R24+S24)),2)</f>
        <v>0</v>
      </c>
      <c r="U24" s="244"/>
      <c r="V24" s="244"/>
      <c r="W24" s="244"/>
      <c r="X24" s="150"/>
      <c r="Y24" s="150"/>
      <c r="Z24" s="150"/>
      <c r="AA24" s="150"/>
      <c r="AB24" s="153"/>
      <c r="AC24" s="150"/>
      <c r="AD24" s="153"/>
      <c r="AE24" s="153"/>
      <c r="AF24" s="153"/>
      <c r="AG24" s="153"/>
      <c r="AH24" s="153"/>
      <c r="AI24" s="95"/>
      <c r="AJ24" s="299"/>
      <c r="AK24" s="32"/>
      <c r="AL24" s="32"/>
      <c r="AM24" s="32"/>
    </row>
    <row r="25" spans="1:39">
      <c r="A25" s="299"/>
      <c r="B25" s="299" t="s">
        <v>830</v>
      </c>
      <c r="C25" s="299"/>
      <c r="D25" s="59" t="s">
        <v>831</v>
      </c>
      <c r="E25" s="152"/>
      <c r="F25" s="152"/>
      <c r="G25" s="103">
        <f t="shared" si="0"/>
        <v>0</v>
      </c>
      <c r="H25" s="150"/>
      <c r="I25" s="154">
        <f t="shared" si="1"/>
        <v>0</v>
      </c>
      <c r="J25" s="150"/>
      <c r="K25" s="244"/>
      <c r="L25" s="150"/>
      <c r="M25" s="150"/>
      <c r="N25" s="150"/>
      <c r="O25" s="150"/>
      <c r="P25" s="150"/>
      <c r="Q25" s="150"/>
      <c r="R25" s="150"/>
      <c r="S25" s="150"/>
      <c r="T25" s="154">
        <f t="array" ref="T25">ROUND(IF((N25+O25-P25-Q25-R25+S25)&lt;0,0,(N25+O25-P25-Q25-R25+S25)),2)</f>
        <v>0</v>
      </c>
      <c r="U25" s="244"/>
      <c r="V25" s="244"/>
      <c r="W25" s="244"/>
      <c r="X25" s="150"/>
      <c r="Y25" s="150"/>
      <c r="Z25" s="150"/>
      <c r="AA25" s="150"/>
      <c r="AB25" s="153"/>
      <c r="AC25" s="150"/>
      <c r="AD25" s="153"/>
      <c r="AE25" s="153"/>
      <c r="AF25" s="153"/>
      <c r="AG25" s="153"/>
      <c r="AH25" s="153"/>
      <c r="AI25" s="95"/>
      <c r="AJ25" s="299"/>
      <c r="AK25" s="32"/>
      <c r="AL25" s="32"/>
      <c r="AM25" s="32"/>
    </row>
    <row r="26" spans="1:39">
      <c r="A26" s="299"/>
      <c r="B26" s="299" t="s">
        <v>832</v>
      </c>
      <c r="C26" s="299"/>
      <c r="D26" s="75" t="s">
        <v>833</v>
      </c>
      <c r="E26" s="103">
        <f t="array" ref="E26">ROUND(E27+E28+E29+E30,2)</f>
        <v>0</v>
      </c>
      <c r="F26" s="103">
        <f t="array" ref="F26">ROUND(F27+F28+F29+F30,2)</f>
        <v>0</v>
      </c>
      <c r="G26" s="103">
        <f t="shared" si="0"/>
        <v>0</v>
      </c>
      <c r="H26" s="103">
        <f t="array" ref="H26">ROUND(H27+H28+H29+H30,2)</f>
        <v>0</v>
      </c>
      <c r="I26" s="154">
        <f t="shared" si="1"/>
        <v>0</v>
      </c>
      <c r="J26" s="103">
        <f t="array" ref="J26">ROUND(J27+J28+J29+J30,2)</f>
        <v>0</v>
      </c>
      <c r="K26" s="103">
        <f t="array" ref="K26">ROUND(K27+K28+K29+K30,2)</f>
        <v>0</v>
      </c>
      <c r="L26" s="103">
        <f t="array" ref="L26">ROUND(L27+L28+L29+L30,2)</f>
        <v>0</v>
      </c>
      <c r="M26" s="103">
        <f t="shared" ref="M26:S26" si="2">ROUND(M27+M28+M29+M30,2)</f>
        <v>0</v>
      </c>
      <c r="N26" s="103">
        <f t="shared" si="2"/>
        <v>0</v>
      </c>
      <c r="O26" s="103">
        <f t="shared" si="2"/>
        <v>0</v>
      </c>
      <c r="P26" s="103">
        <f t="shared" si="2"/>
        <v>0</v>
      </c>
      <c r="Q26" s="103">
        <f t="shared" si="2"/>
        <v>0</v>
      </c>
      <c r="R26" s="103">
        <f t="shared" si="2"/>
        <v>0</v>
      </c>
      <c r="S26" s="103">
        <f t="shared" si="2"/>
        <v>0</v>
      </c>
      <c r="T26" s="154">
        <f t="array" ref="T26">ROUND(IF((N26+O26-P26-Q26-R26+S26)&lt;0,0,(N26+O26-P26-Q26-R26+S26)),2)</f>
        <v>0</v>
      </c>
      <c r="U26" s="103">
        <f t="array" ref="U26">ROUND(U27+U28+U29+U30,2)</f>
        <v>0</v>
      </c>
      <c r="V26" s="103">
        <f t="array" ref="V26">ROUND(V27+V28+V29+V30,2)</f>
        <v>0</v>
      </c>
      <c r="W26" s="103">
        <f t="array" ref="W26">ROUND(W27+W28+W29+W30,2)</f>
        <v>0</v>
      </c>
      <c r="X26" s="103">
        <f t="array" ref="X26">ROUND(X27+X28+X29+X30,2)</f>
        <v>0</v>
      </c>
      <c r="Y26" s="103">
        <f t="array" ref="Y26">ROUND(Y27+Y28+Y29+Y30,2)</f>
        <v>0</v>
      </c>
      <c r="Z26" s="103">
        <f t="array" ref="Z26">ROUND(Z27+Z28+Z29+Z30,2)</f>
        <v>0</v>
      </c>
      <c r="AA26" s="103">
        <f t="array" ref="AA26">ROUND(AA27+AA28+AA29+AA30,2)</f>
        <v>0</v>
      </c>
      <c r="AB26" s="103">
        <f t="array" ref="AB26">ROUND(AB27+AB28+AB29+AB30,2)</f>
        <v>0</v>
      </c>
      <c r="AC26" s="103">
        <f t="array" ref="AC26">ROUND(AC27+AC28+AC29+AC30,2)</f>
        <v>0</v>
      </c>
      <c r="AD26" s="103">
        <f t="array" ref="AD26">ROUND(AD27+AD28+AD29+AD30,2)</f>
        <v>0</v>
      </c>
      <c r="AE26" s="103">
        <f t="array" ref="AE26">ROUND(AE27+AE28+AE29+AE30,2)</f>
        <v>0</v>
      </c>
      <c r="AF26" s="103">
        <f t="array" ref="AF26">ROUND(AF27+AF28+AF29+AF30,2)</f>
        <v>0</v>
      </c>
      <c r="AG26" s="103">
        <f t="array" ref="AG26">ROUND(AG27+AG28+AG29+AG30,2)</f>
        <v>0</v>
      </c>
      <c r="AH26" s="103">
        <f t="array" ref="AH26">ROUND(AH27+AH28+AH29+AH30,2)</f>
        <v>0</v>
      </c>
      <c r="AI26" s="95"/>
      <c r="AJ26" s="299"/>
      <c r="AK26" s="32"/>
      <c r="AL26" s="32"/>
      <c r="AM26" s="32"/>
    </row>
    <row r="27" spans="1:39">
      <c r="A27" s="299"/>
      <c r="B27" s="299" t="s">
        <v>834</v>
      </c>
      <c r="C27" s="299"/>
      <c r="D27" s="59" t="s">
        <v>835</v>
      </c>
      <c r="E27" s="152"/>
      <c r="F27" s="152"/>
      <c r="G27" s="103">
        <f t="shared" si="0"/>
        <v>0</v>
      </c>
      <c r="H27" s="150"/>
      <c r="I27" s="154">
        <f t="shared" si="1"/>
        <v>0</v>
      </c>
      <c r="J27" s="150"/>
      <c r="K27" s="244"/>
      <c r="L27" s="150"/>
      <c r="M27" s="150"/>
      <c r="N27" s="150"/>
      <c r="O27" s="150"/>
      <c r="P27" s="150"/>
      <c r="Q27" s="150"/>
      <c r="R27" s="150"/>
      <c r="S27" s="150"/>
      <c r="T27" s="154">
        <f t="array" ref="T27">ROUND(IF((N27+O27-P27-Q27-R27+S27)&lt;0,0,(N27+O27-P27-Q27-R27+S27)),2)</f>
        <v>0</v>
      </c>
      <c r="U27" s="244"/>
      <c r="V27" s="244"/>
      <c r="W27" s="244"/>
      <c r="X27" s="150"/>
      <c r="Y27" s="150"/>
      <c r="Z27" s="150"/>
      <c r="AA27" s="150"/>
      <c r="AB27" s="153"/>
      <c r="AC27" s="150"/>
      <c r="AD27" s="153"/>
      <c r="AE27" s="153"/>
      <c r="AF27" s="153"/>
      <c r="AG27" s="153"/>
      <c r="AH27" s="153"/>
      <c r="AI27" s="95"/>
      <c r="AJ27" s="299"/>
      <c r="AK27" s="32"/>
      <c r="AL27" s="32"/>
      <c r="AM27" s="32"/>
    </row>
    <row r="28" spans="1:39">
      <c r="A28" s="299"/>
      <c r="B28" s="299" t="s">
        <v>836</v>
      </c>
      <c r="C28" s="299"/>
      <c r="D28" s="59" t="s">
        <v>837</v>
      </c>
      <c r="E28" s="152"/>
      <c r="F28" s="152"/>
      <c r="G28" s="103">
        <f t="shared" si="0"/>
        <v>0</v>
      </c>
      <c r="H28" s="150"/>
      <c r="I28" s="154">
        <f t="shared" si="1"/>
        <v>0</v>
      </c>
      <c r="J28" s="150"/>
      <c r="K28" s="244"/>
      <c r="L28" s="150"/>
      <c r="M28" s="150"/>
      <c r="N28" s="150"/>
      <c r="O28" s="150"/>
      <c r="P28" s="150"/>
      <c r="Q28" s="150"/>
      <c r="R28" s="150"/>
      <c r="S28" s="150"/>
      <c r="T28" s="154">
        <f t="array" ref="T28">ROUND(IF((N28+O28-P28-Q28-R28+S28)&lt;0,0,(N28+O28-P28-Q28-R28+S28)),2)</f>
        <v>0</v>
      </c>
      <c r="U28" s="244"/>
      <c r="V28" s="244"/>
      <c r="W28" s="244"/>
      <c r="X28" s="150"/>
      <c r="Y28" s="150"/>
      <c r="Z28" s="150"/>
      <c r="AA28" s="150"/>
      <c r="AB28" s="153"/>
      <c r="AC28" s="150"/>
      <c r="AD28" s="153"/>
      <c r="AE28" s="153"/>
      <c r="AF28" s="153"/>
      <c r="AG28" s="153"/>
      <c r="AH28" s="153"/>
      <c r="AI28" s="95"/>
      <c r="AJ28" s="299"/>
      <c r="AK28" s="32"/>
      <c r="AL28" s="32"/>
      <c r="AM28" s="32"/>
    </row>
    <row r="29" spans="1:39">
      <c r="A29" s="299"/>
      <c r="B29" s="299" t="s">
        <v>838</v>
      </c>
      <c r="C29" s="299"/>
      <c r="D29" s="59" t="s">
        <v>839</v>
      </c>
      <c r="E29" s="152"/>
      <c r="F29" s="152"/>
      <c r="G29" s="103">
        <f t="shared" si="0"/>
        <v>0</v>
      </c>
      <c r="H29" s="150"/>
      <c r="I29" s="154">
        <f t="shared" si="1"/>
        <v>0</v>
      </c>
      <c r="J29" s="150"/>
      <c r="K29" s="244"/>
      <c r="L29" s="150"/>
      <c r="M29" s="150"/>
      <c r="N29" s="150"/>
      <c r="O29" s="150"/>
      <c r="P29" s="150"/>
      <c r="Q29" s="150"/>
      <c r="R29" s="150"/>
      <c r="S29" s="150"/>
      <c r="T29" s="154">
        <f t="array" ref="T29">ROUND(IF((N29+O29-P29-Q29-R29+S29)&lt;0,0,(N29+O29-P29-Q29-R29+S29)),2)</f>
        <v>0</v>
      </c>
      <c r="U29" s="244"/>
      <c r="V29" s="244"/>
      <c r="W29" s="244"/>
      <c r="X29" s="150"/>
      <c r="Y29" s="150"/>
      <c r="Z29" s="150"/>
      <c r="AA29" s="150"/>
      <c r="AB29" s="153"/>
      <c r="AC29" s="150"/>
      <c r="AD29" s="153"/>
      <c r="AE29" s="153"/>
      <c r="AF29" s="153"/>
      <c r="AG29" s="153"/>
      <c r="AH29" s="153"/>
      <c r="AI29" s="95"/>
      <c r="AJ29" s="299"/>
      <c r="AK29" s="32"/>
      <c r="AL29" s="32"/>
      <c r="AM29" s="32"/>
    </row>
    <row r="30" spans="1:39">
      <c r="A30" s="299"/>
      <c r="B30" s="299" t="s">
        <v>840</v>
      </c>
      <c r="C30" s="299"/>
      <c r="D30" s="59" t="s">
        <v>841</v>
      </c>
      <c r="E30" s="152"/>
      <c r="F30" s="152"/>
      <c r="G30" s="103">
        <f t="shared" si="0"/>
        <v>0</v>
      </c>
      <c r="H30" s="150"/>
      <c r="I30" s="154">
        <f t="shared" si="1"/>
        <v>0</v>
      </c>
      <c r="J30" s="150"/>
      <c r="K30" s="244"/>
      <c r="L30" s="150"/>
      <c r="M30" s="150"/>
      <c r="N30" s="150"/>
      <c r="O30" s="150"/>
      <c r="P30" s="150"/>
      <c r="Q30" s="150"/>
      <c r="R30" s="150"/>
      <c r="S30" s="150"/>
      <c r="T30" s="154">
        <f t="array" ref="T30">ROUND(IF((N30+O30-P30-Q30-R30+S30)&lt;0,0,(N30+O30-P30-Q30-R30+S30)),2)</f>
        <v>0</v>
      </c>
      <c r="U30" s="244"/>
      <c r="V30" s="244"/>
      <c r="W30" s="244"/>
      <c r="X30" s="150"/>
      <c r="Y30" s="150"/>
      <c r="Z30" s="150"/>
      <c r="AA30" s="150"/>
      <c r="AB30" s="153"/>
      <c r="AC30" s="150"/>
      <c r="AD30" s="153"/>
      <c r="AE30" s="153"/>
      <c r="AF30" s="153"/>
      <c r="AG30" s="153"/>
      <c r="AH30" s="153"/>
      <c r="AI30" s="95"/>
      <c r="AJ30" s="299"/>
      <c r="AK30" s="32"/>
      <c r="AL30" s="32"/>
      <c r="AM30" s="32"/>
    </row>
    <row r="31" spans="1:39">
      <c r="A31" s="299"/>
      <c r="B31" s="299" t="s">
        <v>842</v>
      </c>
      <c r="C31" s="299"/>
      <c r="D31" s="59" t="s">
        <v>843</v>
      </c>
      <c r="E31" s="152"/>
      <c r="F31" s="152"/>
      <c r="G31" s="103">
        <f t="shared" si="0"/>
        <v>0</v>
      </c>
      <c r="H31" s="150"/>
      <c r="I31" s="154">
        <f t="shared" si="1"/>
        <v>0</v>
      </c>
      <c r="J31" s="150"/>
      <c r="K31" s="244"/>
      <c r="L31" s="150"/>
      <c r="M31" s="150"/>
      <c r="N31" s="150"/>
      <c r="O31" s="150"/>
      <c r="P31" s="150"/>
      <c r="Q31" s="150"/>
      <c r="R31" s="150"/>
      <c r="S31" s="150"/>
      <c r="T31" s="154">
        <f t="array" ref="T31">ROUND(IF((N31+O31-P31-Q31-R31+S31)&lt;0,0,(N31+O31-P31-Q31-R31+S31)),2)</f>
        <v>0</v>
      </c>
      <c r="U31" s="244"/>
      <c r="V31" s="244"/>
      <c r="W31" s="244"/>
      <c r="X31" s="150"/>
      <c r="Y31" s="150"/>
      <c r="Z31" s="150"/>
      <c r="AA31" s="150"/>
      <c r="AB31" s="153"/>
      <c r="AC31" s="150"/>
      <c r="AD31" s="153"/>
      <c r="AE31" s="153"/>
      <c r="AF31" s="153"/>
      <c r="AG31" s="153"/>
      <c r="AH31" s="153"/>
      <c r="AI31" s="95"/>
      <c r="AJ31" s="299"/>
      <c r="AK31" s="32"/>
      <c r="AL31" s="32"/>
      <c r="AM31" s="32"/>
    </row>
    <row r="32" spans="1:39">
      <c r="A32" s="299"/>
      <c r="B32" s="299" t="s">
        <v>844</v>
      </c>
      <c r="C32" s="299"/>
      <c r="D32" s="75" t="s">
        <v>845</v>
      </c>
      <c r="E32" s="152"/>
      <c r="F32" s="152"/>
      <c r="G32" s="103">
        <f t="shared" si="0"/>
        <v>0</v>
      </c>
      <c r="H32" s="150"/>
      <c r="I32" s="154">
        <f t="shared" si="1"/>
        <v>0</v>
      </c>
      <c r="J32" s="150"/>
      <c r="K32" s="244"/>
      <c r="L32" s="150"/>
      <c r="M32" s="150"/>
      <c r="N32" s="150"/>
      <c r="O32" s="150"/>
      <c r="P32" s="150"/>
      <c r="Q32" s="150"/>
      <c r="R32" s="150"/>
      <c r="S32" s="150"/>
      <c r="T32" s="154">
        <f t="array" ref="T32">ROUND(IF((N32+O32-P32-Q32-R32+S32)&lt;0,0,(N32+O32-P32-Q32-R32+S32)),2)</f>
        <v>0</v>
      </c>
      <c r="U32" s="244"/>
      <c r="V32" s="244"/>
      <c r="W32" s="244"/>
      <c r="X32" s="150"/>
      <c r="Y32" s="150"/>
      <c r="Z32" s="150"/>
      <c r="AA32" s="150"/>
      <c r="AB32" s="153"/>
      <c r="AC32" s="150"/>
      <c r="AD32" s="153"/>
      <c r="AE32" s="153"/>
      <c r="AF32" s="153"/>
      <c r="AG32" s="153"/>
      <c r="AH32" s="153"/>
      <c r="AI32" s="95"/>
      <c r="AJ32" s="299"/>
      <c r="AK32" s="32"/>
      <c r="AL32" s="32"/>
      <c r="AM32" s="32"/>
    </row>
    <row r="33" spans="1:39">
      <c r="A33" s="299"/>
      <c r="B33" s="299" t="s">
        <v>846</v>
      </c>
      <c r="C33" s="299"/>
      <c r="D33" s="75" t="s">
        <v>847</v>
      </c>
      <c r="E33" s="152"/>
      <c r="F33" s="152"/>
      <c r="G33" s="103">
        <f t="shared" si="0"/>
        <v>0</v>
      </c>
      <c r="H33" s="150"/>
      <c r="I33" s="154">
        <f t="shared" si="1"/>
        <v>0</v>
      </c>
      <c r="J33" s="150"/>
      <c r="K33" s="244"/>
      <c r="L33" s="150"/>
      <c r="M33" s="150"/>
      <c r="N33" s="150"/>
      <c r="O33" s="150"/>
      <c r="P33" s="150"/>
      <c r="Q33" s="150"/>
      <c r="R33" s="150"/>
      <c r="S33" s="150"/>
      <c r="T33" s="154">
        <f t="array" ref="T33">ROUND(IF((N33+O33-P33-Q33-R33+S33)&lt;0,0,(N33+O33-P33-Q33-R33+S33)),2)</f>
        <v>0</v>
      </c>
      <c r="U33" s="244"/>
      <c r="V33" s="244"/>
      <c r="W33" s="244"/>
      <c r="X33" s="150"/>
      <c r="Y33" s="150"/>
      <c r="Z33" s="150"/>
      <c r="AA33" s="150"/>
      <c r="AB33" s="153"/>
      <c r="AC33" s="150"/>
      <c r="AD33" s="153"/>
      <c r="AE33" s="153"/>
      <c r="AF33" s="153"/>
      <c r="AG33" s="153"/>
      <c r="AH33" s="153"/>
      <c r="AI33" s="95"/>
      <c r="AJ33" s="299"/>
      <c r="AK33" s="32"/>
      <c r="AL33" s="32"/>
      <c r="AM33" s="32"/>
    </row>
    <row r="34" spans="1:39">
      <c r="A34" s="299"/>
      <c r="B34" s="299" t="s">
        <v>848</v>
      </c>
      <c r="C34" s="299"/>
      <c r="D34" s="75" t="s">
        <v>849</v>
      </c>
      <c r="E34" s="152"/>
      <c r="F34" s="152"/>
      <c r="G34" s="103">
        <f t="shared" si="0"/>
        <v>0</v>
      </c>
      <c r="H34" s="150"/>
      <c r="I34" s="154">
        <f t="shared" si="1"/>
        <v>0</v>
      </c>
      <c r="J34" s="150"/>
      <c r="K34" s="244"/>
      <c r="L34" s="150"/>
      <c r="M34" s="150"/>
      <c r="N34" s="150"/>
      <c r="O34" s="150"/>
      <c r="P34" s="150"/>
      <c r="Q34" s="150"/>
      <c r="R34" s="150"/>
      <c r="S34" s="150"/>
      <c r="T34" s="154">
        <f t="array" ref="T34">ROUND(IF((N34+O34-P34-Q34-R34+S34)&lt;0,0,(N34+O34-P34-Q34-R34+S34)),2)</f>
        <v>0</v>
      </c>
      <c r="U34" s="244"/>
      <c r="V34" s="244"/>
      <c r="W34" s="244"/>
      <c r="X34" s="150"/>
      <c r="Y34" s="150"/>
      <c r="Z34" s="150"/>
      <c r="AA34" s="150"/>
      <c r="AB34" s="153"/>
      <c r="AC34" s="150"/>
      <c r="AD34" s="153"/>
      <c r="AE34" s="153"/>
      <c r="AF34" s="153"/>
      <c r="AG34" s="153"/>
      <c r="AH34" s="153"/>
      <c r="AI34" s="95"/>
      <c r="AJ34" s="299"/>
      <c r="AK34" s="32"/>
      <c r="AL34" s="32"/>
      <c r="AM34" s="32"/>
    </row>
    <row r="35" spans="1:39">
      <c r="A35" s="299"/>
      <c r="B35" s="299" t="s">
        <v>850</v>
      </c>
      <c r="C35" s="299"/>
      <c r="D35" s="75" t="s">
        <v>851</v>
      </c>
      <c r="E35" s="152"/>
      <c r="F35" s="152"/>
      <c r="G35" s="103">
        <f t="shared" si="0"/>
        <v>0</v>
      </c>
      <c r="H35" s="150"/>
      <c r="I35" s="154">
        <f t="shared" si="1"/>
        <v>0</v>
      </c>
      <c r="J35" s="150"/>
      <c r="K35" s="244"/>
      <c r="L35" s="150"/>
      <c r="M35" s="150"/>
      <c r="N35" s="150"/>
      <c r="O35" s="150"/>
      <c r="P35" s="150"/>
      <c r="Q35" s="150"/>
      <c r="R35" s="150"/>
      <c r="S35" s="150"/>
      <c r="T35" s="154">
        <f t="array" ref="T35">ROUND(IF((N35+O35-P35-Q35-R35+S35)&lt;0,0,(N35+O35-P35-Q35-R35+S35)),2)</f>
        <v>0</v>
      </c>
      <c r="U35" s="244"/>
      <c r="V35" s="244"/>
      <c r="W35" s="244"/>
      <c r="X35" s="150"/>
      <c r="Y35" s="150"/>
      <c r="Z35" s="150"/>
      <c r="AA35" s="150"/>
      <c r="AB35" s="153"/>
      <c r="AC35" s="150"/>
      <c r="AD35" s="153"/>
      <c r="AE35" s="153"/>
      <c r="AF35" s="153"/>
      <c r="AG35" s="153"/>
      <c r="AH35" s="153"/>
      <c r="AI35" s="95"/>
      <c r="AJ35" s="299"/>
      <c r="AK35" s="32"/>
      <c r="AL35" s="32"/>
      <c r="AM35" s="32"/>
    </row>
    <row r="36" spans="1:39">
      <c r="A36" s="299"/>
      <c r="B36" s="299" t="s">
        <v>852</v>
      </c>
      <c r="C36" s="299"/>
      <c r="D36" s="75" t="s">
        <v>853</v>
      </c>
      <c r="E36" s="103">
        <f t="array" ref="E36">ROUND(E37+E38+E39+E40,2)</f>
        <v>0</v>
      </c>
      <c r="F36" s="103">
        <f t="array" ref="F36">ROUND(F37+F38+F39+F40,2)</f>
        <v>0</v>
      </c>
      <c r="G36" s="103">
        <f t="shared" si="0"/>
        <v>0</v>
      </c>
      <c r="H36" s="103">
        <f t="array" ref="H36">ROUND(H37+H38+H39+H40,2)</f>
        <v>0</v>
      </c>
      <c r="I36" s="154">
        <f t="shared" si="1"/>
        <v>0</v>
      </c>
      <c r="J36" s="103">
        <f t="array" ref="J36">ROUND(J37+J38+J39+J40,2)</f>
        <v>0</v>
      </c>
      <c r="K36" s="103">
        <f t="array" ref="K36">ROUND(K37+K38+K39+K40,2)</f>
        <v>0</v>
      </c>
      <c r="L36" s="103">
        <f t="array" ref="L36">ROUND(L37+L38+L39+L40,2)</f>
        <v>0</v>
      </c>
      <c r="M36" s="103">
        <f t="array" ref="M36">ROUND(M37+M38+M39+M40,2)</f>
        <v>0</v>
      </c>
      <c r="N36" s="103">
        <f t="array" ref="N36">ROUND(N37+N38+N39+N40,2)</f>
        <v>0</v>
      </c>
      <c r="O36" s="103">
        <f t="array" ref="O36">ROUND(O37+O38+O39+O40,2)</f>
        <v>0</v>
      </c>
      <c r="P36" s="103">
        <f t="array" ref="P36">ROUND(P37+P38+P39+P40,2)</f>
        <v>0</v>
      </c>
      <c r="Q36" s="103">
        <f t="array" ref="Q36">ROUND(Q37+Q38+Q39+Q40,2)</f>
        <v>0</v>
      </c>
      <c r="R36" s="103">
        <f t="array" ref="R36">ROUND(R37+R38+R39+R40,2)</f>
        <v>0</v>
      </c>
      <c r="S36" s="103">
        <f t="array" ref="S36">ROUND(S37+S38+S39+S40,2)</f>
        <v>0</v>
      </c>
      <c r="T36" s="154">
        <f t="array" ref="T36">ROUND(IF((N36+O36-P36-Q36-R36+S36)&lt;0,0,(N36+O36-P36-Q36-R36+S36)),2)</f>
        <v>0</v>
      </c>
      <c r="U36" s="103">
        <f t="array" ref="U36">ROUND(U37+U38+U39+U40,2)</f>
        <v>0</v>
      </c>
      <c r="V36" s="103">
        <f t="array" ref="V36">ROUND(V37+V38+V39+V40,2)</f>
        <v>0</v>
      </c>
      <c r="W36" s="103">
        <f t="array" ref="W36">ROUND(W37+W38+W39+W40,2)</f>
        <v>0</v>
      </c>
      <c r="X36" s="103">
        <f t="array" ref="X36">ROUND(X37+X38+X39+X40,2)</f>
        <v>0</v>
      </c>
      <c r="Y36" s="103">
        <f t="array" ref="Y36">ROUND(Y37+Y38+Y39+Y40,2)</f>
        <v>0</v>
      </c>
      <c r="Z36" s="103">
        <f t="array" ref="Z36">ROUND(Z37+Z38+Z39+Z40,2)</f>
        <v>0</v>
      </c>
      <c r="AA36" s="103">
        <f t="array" ref="AA36">ROUND(AA37+AA38+AA39+AA40,2)</f>
        <v>0</v>
      </c>
      <c r="AB36" s="103">
        <f t="array" ref="AB36">ROUND(AB37+AB38+AB39+AB40,2)</f>
        <v>0</v>
      </c>
      <c r="AC36" s="103">
        <f t="array" ref="AC36">ROUND(AC37+AC38+AC39+AC40,2)</f>
        <v>0</v>
      </c>
      <c r="AD36" s="103">
        <f t="array" ref="AD36">ROUND(AD37+AD38+AD39+AD40,2)</f>
        <v>0</v>
      </c>
      <c r="AE36" s="103">
        <f t="array" ref="AE36">ROUND(AE37+AE38+AE39+AE40,2)</f>
        <v>0</v>
      </c>
      <c r="AF36" s="103">
        <f t="array" ref="AF36">ROUND(AF37+AF38+AF39+AF40,2)</f>
        <v>0</v>
      </c>
      <c r="AG36" s="103">
        <f t="array" ref="AG36">ROUND(AG37+AG38+AG39+AG40,2)</f>
        <v>0</v>
      </c>
      <c r="AH36" s="103">
        <f t="array" ref="AH36">ROUND(AH37+AH38+AH39+AH40,2)</f>
        <v>0</v>
      </c>
      <c r="AI36" s="95"/>
      <c r="AJ36" s="299"/>
      <c r="AK36" s="32"/>
      <c r="AL36" s="32"/>
      <c r="AM36" s="32"/>
    </row>
    <row r="37" spans="1:39">
      <c r="A37" s="299"/>
      <c r="B37" s="299" t="s">
        <v>854</v>
      </c>
      <c r="C37" s="299"/>
      <c r="D37" s="59" t="s">
        <v>855</v>
      </c>
      <c r="E37" s="152"/>
      <c r="F37" s="152"/>
      <c r="G37" s="103">
        <f t="shared" si="0"/>
        <v>0</v>
      </c>
      <c r="H37" s="150"/>
      <c r="I37" s="154">
        <f t="shared" si="1"/>
        <v>0</v>
      </c>
      <c r="J37" s="150"/>
      <c r="K37" s="244"/>
      <c r="L37" s="150"/>
      <c r="M37" s="150"/>
      <c r="N37" s="150"/>
      <c r="O37" s="150"/>
      <c r="P37" s="150"/>
      <c r="Q37" s="150"/>
      <c r="R37" s="150"/>
      <c r="S37" s="150"/>
      <c r="T37" s="154">
        <f t="array" ref="T37">ROUND(IF((N37+O37-P37-Q37-R37+S37)&lt;0,0,(N37+O37-P37-Q37-R37+S37)),2)</f>
        <v>0</v>
      </c>
      <c r="U37" s="244"/>
      <c r="V37" s="244"/>
      <c r="W37" s="244"/>
      <c r="X37" s="150"/>
      <c r="Y37" s="150"/>
      <c r="Z37" s="150"/>
      <c r="AA37" s="150"/>
      <c r="AB37" s="153"/>
      <c r="AC37" s="150"/>
      <c r="AD37" s="153"/>
      <c r="AE37" s="153"/>
      <c r="AF37" s="153"/>
      <c r="AG37" s="153"/>
      <c r="AH37" s="153"/>
      <c r="AI37" s="95"/>
      <c r="AJ37" s="299"/>
      <c r="AK37" s="32"/>
      <c r="AL37" s="32"/>
      <c r="AM37" s="32"/>
    </row>
    <row r="38" spans="1:39">
      <c r="A38" s="299"/>
      <c r="B38" s="299" t="s">
        <v>856</v>
      </c>
      <c r="C38" s="299"/>
      <c r="D38" s="59" t="s">
        <v>857</v>
      </c>
      <c r="E38" s="152"/>
      <c r="F38" s="152"/>
      <c r="G38" s="103">
        <f t="shared" si="0"/>
        <v>0</v>
      </c>
      <c r="H38" s="150"/>
      <c r="I38" s="154">
        <f t="shared" si="1"/>
        <v>0</v>
      </c>
      <c r="J38" s="150"/>
      <c r="K38" s="244"/>
      <c r="L38" s="150"/>
      <c r="M38" s="150"/>
      <c r="N38" s="150"/>
      <c r="O38" s="150"/>
      <c r="P38" s="150"/>
      <c r="Q38" s="150"/>
      <c r="R38" s="150"/>
      <c r="S38" s="150"/>
      <c r="T38" s="154">
        <f t="array" ref="T38">ROUND(IF((N38+O38-P38-Q38-R38+S38)&lt;0,0,(N38+O38-P38-Q38-R38+S38)),2)</f>
        <v>0</v>
      </c>
      <c r="U38" s="244"/>
      <c r="V38" s="244"/>
      <c r="W38" s="244"/>
      <c r="X38" s="150"/>
      <c r="Y38" s="150"/>
      <c r="Z38" s="150"/>
      <c r="AA38" s="150"/>
      <c r="AB38" s="153"/>
      <c r="AC38" s="150"/>
      <c r="AD38" s="153"/>
      <c r="AE38" s="153"/>
      <c r="AF38" s="153"/>
      <c r="AG38" s="153"/>
      <c r="AH38" s="153"/>
      <c r="AI38" s="95"/>
      <c r="AJ38" s="299"/>
      <c r="AK38" s="32"/>
      <c r="AL38" s="32"/>
      <c r="AM38" s="32"/>
    </row>
    <row r="39" spans="1:39">
      <c r="A39" s="299"/>
      <c r="B39" s="299" t="s">
        <v>858</v>
      </c>
      <c r="C39" s="299"/>
      <c r="D39" s="59" t="s">
        <v>859</v>
      </c>
      <c r="E39" s="152"/>
      <c r="F39" s="152"/>
      <c r="G39" s="103">
        <f t="shared" si="0"/>
        <v>0</v>
      </c>
      <c r="H39" s="150"/>
      <c r="I39" s="154">
        <f t="shared" si="1"/>
        <v>0</v>
      </c>
      <c r="J39" s="150"/>
      <c r="K39" s="244"/>
      <c r="L39" s="150"/>
      <c r="M39" s="150"/>
      <c r="N39" s="150"/>
      <c r="O39" s="150"/>
      <c r="P39" s="150"/>
      <c r="Q39" s="150"/>
      <c r="R39" s="150"/>
      <c r="S39" s="150"/>
      <c r="T39" s="154">
        <f t="array" ref="T39">ROUND(IF((N39+O39-P39-Q39-R39+S39)&lt;0,0,(N39+O39-P39-Q39-R39+S39)),2)</f>
        <v>0</v>
      </c>
      <c r="U39" s="244"/>
      <c r="V39" s="244"/>
      <c r="W39" s="244"/>
      <c r="X39" s="150"/>
      <c r="Y39" s="150"/>
      <c r="Z39" s="150"/>
      <c r="AA39" s="150"/>
      <c r="AB39" s="153"/>
      <c r="AC39" s="150"/>
      <c r="AD39" s="153"/>
      <c r="AE39" s="153"/>
      <c r="AF39" s="153"/>
      <c r="AG39" s="153"/>
      <c r="AH39" s="153"/>
      <c r="AI39" s="95"/>
      <c r="AJ39" s="299"/>
      <c r="AK39" s="32"/>
      <c r="AL39" s="32"/>
      <c r="AM39" s="32"/>
    </row>
    <row r="40" spans="1:39">
      <c r="A40" s="299"/>
      <c r="B40" s="299" t="s">
        <v>860</v>
      </c>
      <c r="C40" s="299"/>
      <c r="D40" s="59" t="s">
        <v>861</v>
      </c>
      <c r="E40" s="152"/>
      <c r="F40" s="152"/>
      <c r="G40" s="103">
        <f t="shared" si="0"/>
        <v>0</v>
      </c>
      <c r="H40" s="150"/>
      <c r="I40" s="154">
        <f t="shared" si="1"/>
        <v>0</v>
      </c>
      <c r="J40" s="150"/>
      <c r="K40" s="244"/>
      <c r="L40" s="150"/>
      <c r="M40" s="150"/>
      <c r="N40" s="150"/>
      <c r="O40" s="150"/>
      <c r="P40" s="150"/>
      <c r="Q40" s="150"/>
      <c r="R40" s="150"/>
      <c r="S40" s="150"/>
      <c r="T40" s="154">
        <f t="array" ref="T40">ROUND(IF((N40+O40-P40-Q40-R40+S40)&lt;0,0,(N40+O40-P40-Q40-R40+S40)),2)</f>
        <v>0</v>
      </c>
      <c r="U40" s="244"/>
      <c r="V40" s="244"/>
      <c r="W40" s="244"/>
      <c r="X40" s="150"/>
      <c r="Y40" s="150"/>
      <c r="Z40" s="150"/>
      <c r="AA40" s="150"/>
      <c r="AB40" s="153"/>
      <c r="AC40" s="150"/>
      <c r="AD40" s="153"/>
      <c r="AE40" s="153"/>
      <c r="AF40" s="153"/>
      <c r="AG40" s="153"/>
      <c r="AH40" s="153"/>
      <c r="AI40" s="95"/>
      <c r="AJ40" s="299"/>
      <c r="AK40" s="32"/>
      <c r="AL40" s="32"/>
      <c r="AM40" s="32"/>
    </row>
    <row r="41" spans="1:39">
      <c r="A41" s="299"/>
      <c r="B41" s="299" t="s">
        <v>862</v>
      </c>
      <c r="C41" s="299"/>
      <c r="D41" s="75" t="s">
        <v>863</v>
      </c>
      <c r="E41" s="152"/>
      <c r="F41" s="152"/>
      <c r="G41" s="103">
        <f t="shared" si="0"/>
        <v>0</v>
      </c>
      <c r="H41" s="150"/>
      <c r="I41" s="154">
        <f t="shared" si="1"/>
        <v>0</v>
      </c>
      <c r="J41" s="150"/>
      <c r="K41" s="244"/>
      <c r="L41" s="150"/>
      <c r="M41" s="150"/>
      <c r="N41" s="150"/>
      <c r="O41" s="150"/>
      <c r="P41" s="150"/>
      <c r="Q41" s="150"/>
      <c r="R41" s="150"/>
      <c r="S41" s="150"/>
      <c r="T41" s="154">
        <f t="array" ref="T41">ROUND(IF((N41+O41-P41-Q41-R41+S41)&lt;0,0,(N41+O41-P41-Q41-R41+S41)),2)</f>
        <v>0</v>
      </c>
      <c r="U41" s="244"/>
      <c r="V41" s="244"/>
      <c r="W41" s="244"/>
      <c r="X41" s="150"/>
      <c r="Y41" s="150"/>
      <c r="Z41" s="150"/>
      <c r="AA41" s="150"/>
      <c r="AB41" s="153"/>
      <c r="AC41" s="150"/>
      <c r="AD41" s="153"/>
      <c r="AE41" s="153"/>
      <c r="AF41" s="153"/>
      <c r="AG41" s="153"/>
      <c r="AH41" s="153"/>
      <c r="AI41" s="95"/>
      <c r="AJ41" s="299"/>
      <c r="AK41" s="32"/>
      <c r="AL41" s="32"/>
      <c r="AM41" s="32"/>
    </row>
    <row r="42" spans="1:39" ht="30">
      <c r="A42" s="299"/>
      <c r="B42" s="299" t="s">
        <v>2036</v>
      </c>
      <c r="C42" s="299"/>
      <c r="D42" s="75" t="s">
        <v>2035</v>
      </c>
      <c r="E42" s="152"/>
      <c r="F42" s="152"/>
      <c r="G42" s="103">
        <f t="shared" si="0"/>
        <v>0</v>
      </c>
      <c r="H42" s="150"/>
      <c r="I42" s="154">
        <f t="shared" si="1"/>
        <v>0</v>
      </c>
      <c r="J42" s="150"/>
      <c r="K42" s="244"/>
      <c r="L42" s="150"/>
      <c r="M42" s="150"/>
      <c r="N42" s="150"/>
      <c r="O42" s="150"/>
      <c r="P42" s="150"/>
      <c r="Q42" s="150"/>
      <c r="R42" s="150"/>
      <c r="S42" s="150"/>
      <c r="T42" s="154">
        <f t="array" ref="T42">ROUND(IF((N42+O42-P42-Q42-R42+S42)&lt;0,0,(N42+O42-P42-Q42-R42+S42)),2)</f>
        <v>0</v>
      </c>
      <c r="U42" s="244"/>
      <c r="V42" s="244"/>
      <c r="W42" s="244"/>
      <c r="X42" s="150"/>
      <c r="Y42" s="150"/>
      <c r="Z42" s="150"/>
      <c r="AA42" s="150"/>
      <c r="AB42" s="153"/>
      <c r="AC42" s="150"/>
      <c r="AD42" s="153"/>
      <c r="AE42" s="153"/>
      <c r="AF42" s="153"/>
      <c r="AG42" s="153"/>
      <c r="AH42" s="153"/>
      <c r="AI42" s="95"/>
      <c r="AJ42" s="299"/>
      <c r="AK42" s="32"/>
      <c r="AL42" s="32"/>
      <c r="AM42" s="32"/>
    </row>
    <row r="43" spans="1:39">
      <c r="A43" s="299"/>
      <c r="B43" s="299" t="s">
        <v>864</v>
      </c>
      <c r="C43" s="299"/>
      <c r="D43" s="75" t="s">
        <v>865</v>
      </c>
      <c r="E43" s="152"/>
      <c r="F43" s="152"/>
      <c r="G43" s="103">
        <f t="shared" si="0"/>
        <v>0</v>
      </c>
      <c r="H43" s="150"/>
      <c r="I43" s="154">
        <f t="shared" si="1"/>
        <v>0</v>
      </c>
      <c r="J43" s="150"/>
      <c r="K43" s="244"/>
      <c r="L43" s="150"/>
      <c r="M43" s="150"/>
      <c r="N43" s="150"/>
      <c r="O43" s="150"/>
      <c r="P43" s="150"/>
      <c r="Q43" s="150"/>
      <c r="R43" s="150"/>
      <c r="S43" s="150"/>
      <c r="T43" s="154">
        <f t="array" ref="T43">ROUND(IF((N43+O43-P43-Q43-R43+S43)&lt;0,0,(N43+O43-P43-Q43-R43+S43)),2)</f>
        <v>0</v>
      </c>
      <c r="U43" s="244"/>
      <c r="V43" s="244"/>
      <c r="W43" s="244"/>
      <c r="X43" s="150"/>
      <c r="Y43" s="150"/>
      <c r="Z43" s="150"/>
      <c r="AA43" s="150"/>
      <c r="AB43" s="153"/>
      <c r="AC43" s="150"/>
      <c r="AD43" s="153"/>
      <c r="AE43" s="153"/>
      <c r="AF43" s="153"/>
      <c r="AG43" s="153"/>
      <c r="AH43" s="153"/>
      <c r="AI43" s="95"/>
      <c r="AJ43" s="299"/>
      <c r="AK43" s="32"/>
      <c r="AL43" s="32"/>
      <c r="AM43" s="32"/>
    </row>
    <row r="44" spans="1:39">
      <c r="A44" s="299"/>
      <c r="B44" s="299" t="s">
        <v>866</v>
      </c>
      <c r="C44" s="299"/>
      <c r="D44" s="75" t="s">
        <v>867</v>
      </c>
      <c r="E44" s="103">
        <f t="array" ref="E44">ROUND(E45+E46,2)</f>
        <v>0</v>
      </c>
      <c r="F44" s="103">
        <f t="array" ref="F44">ROUND(F45+F46,2)</f>
        <v>0</v>
      </c>
      <c r="G44" s="103">
        <f t="shared" si="0"/>
        <v>0</v>
      </c>
      <c r="H44" s="103">
        <f t="array" ref="H44">ROUND(H45+H46,2)</f>
        <v>0</v>
      </c>
      <c r="I44" s="154">
        <f t="shared" si="1"/>
        <v>0</v>
      </c>
      <c r="J44" s="103">
        <f t="array" ref="J44">ROUND(J45+J46,2)</f>
        <v>0</v>
      </c>
      <c r="K44" s="103">
        <f t="array" ref="K44">ROUND(K45+K46,2)</f>
        <v>0</v>
      </c>
      <c r="L44" s="103">
        <f t="array" ref="L44">ROUND(L45+L46,2)</f>
        <v>0</v>
      </c>
      <c r="M44" s="103">
        <f t="array" ref="M44">ROUND(M45+M46,2)</f>
        <v>0</v>
      </c>
      <c r="N44" s="103">
        <f t="array" ref="N44">ROUND(N45+N46,2)</f>
        <v>0</v>
      </c>
      <c r="O44" s="103">
        <f t="array" ref="O44">ROUND(O45+O46,2)</f>
        <v>0</v>
      </c>
      <c r="P44" s="103">
        <f t="array" ref="P44">ROUND(P45+P46,2)</f>
        <v>0</v>
      </c>
      <c r="Q44" s="103">
        <f t="array" ref="Q44">ROUND(Q45+Q46,2)</f>
        <v>0</v>
      </c>
      <c r="R44" s="103">
        <f t="array" ref="R44">ROUND(R45+R46,2)</f>
        <v>0</v>
      </c>
      <c r="S44" s="103">
        <f t="array" ref="S44">ROUND(S45+S46,2)</f>
        <v>0</v>
      </c>
      <c r="T44" s="154">
        <f t="array" ref="T44">ROUND(IF((N44+O44-P44-Q44-R44+S44)&lt;0,0,(N44+O44-P44-Q44-R44+S44)),2)</f>
        <v>0</v>
      </c>
      <c r="U44" s="103">
        <f t="array" ref="U44">ROUND(U45+U46,2)</f>
        <v>0</v>
      </c>
      <c r="V44" s="103">
        <f t="array" ref="V44">ROUND(V45+V46,2)</f>
        <v>0</v>
      </c>
      <c r="W44" s="103">
        <f t="array" ref="W44">ROUND(W45+W46,2)</f>
        <v>0</v>
      </c>
      <c r="X44" s="103">
        <f t="array" ref="X44">ROUND(X45+X46,2)</f>
        <v>0</v>
      </c>
      <c r="Y44" s="103">
        <f t="array" ref="Y44">ROUND(Y45+Y46,2)</f>
        <v>0</v>
      </c>
      <c r="Z44" s="103">
        <f t="array" ref="Z44">ROUND(Z45+Z46,2)</f>
        <v>0</v>
      </c>
      <c r="AA44" s="103">
        <f t="array" ref="AA44">ROUND(AA45+AA46,2)</f>
        <v>0</v>
      </c>
      <c r="AB44" s="103">
        <f t="array" ref="AB44">ROUND(AB45+AB46,2)</f>
        <v>0</v>
      </c>
      <c r="AC44" s="103">
        <f t="array" ref="AC44">ROUND(AC45+AC46,2)</f>
        <v>0</v>
      </c>
      <c r="AD44" s="103">
        <f t="array" ref="AD44">ROUND(AD45+AD46,2)</f>
        <v>0</v>
      </c>
      <c r="AE44" s="103">
        <f t="array" ref="AE44">ROUND(AE45+AE46,2)</f>
        <v>0</v>
      </c>
      <c r="AF44" s="103">
        <f t="array" ref="AF44">ROUND(AF45+AF46,2)</f>
        <v>0</v>
      </c>
      <c r="AG44" s="103">
        <f t="array" ref="AG44">ROUND(AG45+AG46,2)</f>
        <v>0</v>
      </c>
      <c r="AH44" s="103">
        <f t="array" ref="AH44">ROUND(AH45+AH46,2)</f>
        <v>0</v>
      </c>
      <c r="AI44" s="95"/>
      <c r="AJ44" s="299"/>
      <c r="AK44" s="32"/>
      <c r="AL44" s="32"/>
      <c r="AM44" s="32"/>
    </row>
    <row r="45" spans="1:39">
      <c r="A45" s="299"/>
      <c r="B45" s="299" t="s">
        <v>868</v>
      </c>
      <c r="C45" s="299"/>
      <c r="D45" s="59" t="s">
        <v>869</v>
      </c>
      <c r="E45" s="152"/>
      <c r="F45" s="152"/>
      <c r="G45" s="103">
        <f t="shared" si="0"/>
        <v>0</v>
      </c>
      <c r="H45" s="150"/>
      <c r="I45" s="154">
        <f t="shared" si="1"/>
        <v>0</v>
      </c>
      <c r="J45" s="150"/>
      <c r="K45" s="244"/>
      <c r="L45" s="150"/>
      <c r="M45" s="150"/>
      <c r="N45" s="150"/>
      <c r="O45" s="150"/>
      <c r="P45" s="150"/>
      <c r="Q45" s="150"/>
      <c r="R45" s="150"/>
      <c r="S45" s="150"/>
      <c r="T45" s="154">
        <f t="array" ref="T45">ROUND(IF((N45+O45-P45-Q45-R45+S45)&lt;0,0,(N45+O45-P45-Q45-R45+S45)),2)</f>
        <v>0</v>
      </c>
      <c r="U45" s="244"/>
      <c r="V45" s="244"/>
      <c r="W45" s="244"/>
      <c r="X45" s="150"/>
      <c r="Y45" s="150"/>
      <c r="Z45" s="150"/>
      <c r="AA45" s="150"/>
      <c r="AB45" s="153"/>
      <c r="AC45" s="150"/>
      <c r="AD45" s="153"/>
      <c r="AE45" s="153"/>
      <c r="AF45" s="153"/>
      <c r="AG45" s="153"/>
      <c r="AH45" s="153"/>
      <c r="AI45" s="95"/>
      <c r="AJ45" s="299"/>
      <c r="AK45" s="32"/>
      <c r="AL45" s="32"/>
      <c r="AM45" s="32"/>
    </row>
    <row r="46" spans="1:39">
      <c r="A46" s="299"/>
      <c r="B46" s="299" t="s">
        <v>870</v>
      </c>
      <c r="C46" s="299"/>
      <c r="D46" s="59" t="s">
        <v>871</v>
      </c>
      <c r="E46" s="152"/>
      <c r="F46" s="152"/>
      <c r="G46" s="103">
        <f t="shared" si="0"/>
        <v>0</v>
      </c>
      <c r="H46" s="150"/>
      <c r="I46" s="154">
        <f t="shared" si="1"/>
        <v>0</v>
      </c>
      <c r="J46" s="150"/>
      <c r="K46" s="244"/>
      <c r="L46" s="150"/>
      <c r="M46" s="150"/>
      <c r="N46" s="150"/>
      <c r="O46" s="150"/>
      <c r="P46" s="150"/>
      <c r="Q46" s="150"/>
      <c r="R46" s="150"/>
      <c r="S46" s="244"/>
      <c r="T46" s="154">
        <f t="array" ref="T46">ROUND(IF((N46+O46-P46-Q46-R46+S46)&lt;0,0,(N46+O46-P46-Q46-R46+S46)),2)</f>
        <v>0</v>
      </c>
      <c r="U46" s="244"/>
      <c r="V46" s="244"/>
      <c r="W46" s="244"/>
      <c r="X46" s="150"/>
      <c r="Y46" s="150"/>
      <c r="Z46" s="150"/>
      <c r="AA46" s="150"/>
      <c r="AB46" s="153"/>
      <c r="AC46" s="150"/>
      <c r="AD46" s="153"/>
      <c r="AE46" s="153"/>
      <c r="AF46" s="153"/>
      <c r="AG46" s="153"/>
      <c r="AH46" s="153"/>
      <c r="AI46" s="95"/>
      <c r="AJ46" s="299"/>
      <c r="AK46" s="32"/>
      <c r="AL46" s="32"/>
      <c r="AM46" s="32"/>
    </row>
    <row r="47" spans="1:39">
      <c r="A47" s="299"/>
      <c r="B47" s="299" t="s">
        <v>872</v>
      </c>
      <c r="C47" s="299"/>
      <c r="D47" s="75" t="s">
        <v>873</v>
      </c>
      <c r="E47" s="103">
        <f t="array" ref="E47">ROUND(E48+E49,2)</f>
        <v>0</v>
      </c>
      <c r="F47" s="103">
        <f t="array" ref="F47">ROUND(F48+F49,2)</f>
        <v>0</v>
      </c>
      <c r="G47" s="103">
        <f t="shared" si="0"/>
        <v>0</v>
      </c>
      <c r="H47" s="103">
        <f t="array" ref="H47">ROUND(H48+H49,2)</f>
        <v>0</v>
      </c>
      <c r="I47" s="154">
        <f t="shared" si="1"/>
        <v>0</v>
      </c>
      <c r="J47" s="103">
        <f t="array" ref="J47">ROUND(J48+J49,2)</f>
        <v>0</v>
      </c>
      <c r="K47" s="103">
        <f t="array" ref="K47">ROUND(K48+K49,2)</f>
        <v>0</v>
      </c>
      <c r="L47" s="103">
        <f t="array" ref="L47">ROUND(L48+L49,2)</f>
        <v>0</v>
      </c>
      <c r="M47" s="103">
        <f t="array" ref="M47">ROUND(M48+M49,2)</f>
        <v>0</v>
      </c>
      <c r="N47" s="103">
        <f t="array" ref="N47">ROUND(N48+N49,2)</f>
        <v>0</v>
      </c>
      <c r="O47" s="103">
        <f t="array" ref="O47">ROUND(O48+O49,2)</f>
        <v>0</v>
      </c>
      <c r="P47" s="103">
        <f t="array" ref="P47">ROUND(P48+P49,2)</f>
        <v>0</v>
      </c>
      <c r="Q47" s="103">
        <f t="array" ref="Q47">ROUND(Q48+Q49,2)</f>
        <v>0</v>
      </c>
      <c r="R47" s="103">
        <f t="array" ref="R47">ROUND(R48+R49,2)</f>
        <v>0</v>
      </c>
      <c r="S47" s="103">
        <f t="array" ref="S47">ROUND(S48+S49,2)</f>
        <v>0</v>
      </c>
      <c r="T47" s="154">
        <f t="array" ref="T47">ROUND(IF((N47+O47-P47-Q47-R47+S47)&lt;0,0,(N47+O47-P47-Q47-R47+S47)),2)</f>
        <v>0</v>
      </c>
      <c r="U47" s="103">
        <f t="array" ref="U47">ROUND(U48+U49,2)</f>
        <v>0</v>
      </c>
      <c r="V47" s="103">
        <f t="array" ref="V47">ROUND(V48+V49,2)</f>
        <v>0</v>
      </c>
      <c r="W47" s="103">
        <f t="array" ref="W47">ROUND(W48+W49,2)</f>
        <v>0</v>
      </c>
      <c r="X47" s="103">
        <f t="array" ref="X47">ROUND(X48+X49,2)</f>
        <v>0</v>
      </c>
      <c r="Y47" s="103">
        <f t="array" ref="Y47">ROUND(Y48+Y49,2)</f>
        <v>0</v>
      </c>
      <c r="Z47" s="103">
        <f t="array" ref="Z47">ROUND(Z48+Z49,2)</f>
        <v>0</v>
      </c>
      <c r="AA47" s="103">
        <f t="array" ref="AA47">ROUND(AA48+AA49,2)</f>
        <v>0</v>
      </c>
      <c r="AB47" s="103">
        <f t="array" ref="AB47">ROUND(AB48+AB49,2)</f>
        <v>0</v>
      </c>
      <c r="AC47" s="103">
        <f t="array" ref="AC47">ROUND(AC48+AC49,2)</f>
        <v>0</v>
      </c>
      <c r="AD47" s="103">
        <f t="array" ref="AD47">ROUND(AD48+AD49,2)</f>
        <v>0</v>
      </c>
      <c r="AE47" s="103">
        <f t="array" ref="AE47">ROUND(AE48+AE49,2)</f>
        <v>0</v>
      </c>
      <c r="AF47" s="103">
        <f t="array" ref="AF47">ROUND(AF48+AF49,2)</f>
        <v>0</v>
      </c>
      <c r="AG47" s="103">
        <f t="array" ref="AG47">ROUND(AG48+AG49,2)</f>
        <v>0</v>
      </c>
      <c r="AH47" s="103">
        <f t="array" ref="AH47">ROUND(AH48+AH49,2)</f>
        <v>0</v>
      </c>
      <c r="AI47" s="95"/>
      <c r="AJ47" s="299"/>
      <c r="AK47" s="32"/>
      <c r="AL47" s="32"/>
      <c r="AM47" s="32"/>
    </row>
    <row r="48" spans="1:39">
      <c r="A48" s="299"/>
      <c r="B48" s="299" t="s">
        <v>874</v>
      </c>
      <c r="C48" s="299"/>
      <c r="D48" s="59" t="s">
        <v>875</v>
      </c>
      <c r="E48" s="152"/>
      <c r="F48" s="152"/>
      <c r="G48" s="103">
        <f t="shared" si="0"/>
        <v>0</v>
      </c>
      <c r="H48" s="150"/>
      <c r="I48" s="154">
        <f t="shared" si="1"/>
        <v>0</v>
      </c>
      <c r="J48" s="150"/>
      <c r="K48" s="244"/>
      <c r="L48" s="150"/>
      <c r="M48" s="150"/>
      <c r="N48" s="150"/>
      <c r="O48" s="150"/>
      <c r="P48" s="150"/>
      <c r="Q48" s="150"/>
      <c r="R48" s="150"/>
      <c r="S48" s="150"/>
      <c r="T48" s="154">
        <f t="array" ref="T48">ROUND(IF((N48+O48-P48-Q48-R48+S48)&lt;0,0,(N48+O48-P48-Q48-R48+S48)),2)</f>
        <v>0</v>
      </c>
      <c r="U48" s="244"/>
      <c r="V48" s="244"/>
      <c r="W48" s="244"/>
      <c r="X48" s="150"/>
      <c r="Y48" s="150"/>
      <c r="Z48" s="150"/>
      <c r="AA48" s="150"/>
      <c r="AB48" s="153"/>
      <c r="AC48" s="150"/>
      <c r="AD48" s="153"/>
      <c r="AE48" s="153"/>
      <c r="AF48" s="153"/>
      <c r="AG48" s="153"/>
      <c r="AH48" s="153"/>
      <c r="AI48" s="95"/>
      <c r="AJ48" s="299"/>
      <c r="AK48" s="32"/>
      <c r="AL48" s="32"/>
      <c r="AM48" s="32"/>
    </row>
    <row r="49" spans="1:39">
      <c r="A49" s="299"/>
      <c r="B49" s="299" t="s">
        <v>876</v>
      </c>
      <c r="C49" s="299"/>
      <c r="D49" s="59" t="s">
        <v>877</v>
      </c>
      <c r="E49" s="152"/>
      <c r="F49" s="152"/>
      <c r="G49" s="103">
        <f t="shared" si="0"/>
        <v>0</v>
      </c>
      <c r="H49" s="150"/>
      <c r="I49" s="154">
        <f t="shared" si="1"/>
        <v>0</v>
      </c>
      <c r="J49" s="150"/>
      <c r="K49" s="244"/>
      <c r="L49" s="150"/>
      <c r="M49" s="150"/>
      <c r="N49" s="150"/>
      <c r="O49" s="150"/>
      <c r="P49" s="150"/>
      <c r="Q49" s="150"/>
      <c r="R49" s="150"/>
      <c r="S49" s="150"/>
      <c r="T49" s="154">
        <f t="array" ref="T49">ROUND(IF((N49+O49-P49-Q49-R49+S49)&lt;0,0,(N49+O49-P49-Q49-R49+S49)),2)</f>
        <v>0</v>
      </c>
      <c r="U49" s="244"/>
      <c r="V49" s="244"/>
      <c r="W49" s="244"/>
      <c r="X49" s="150"/>
      <c r="Y49" s="150"/>
      <c r="Z49" s="150"/>
      <c r="AA49" s="150"/>
      <c r="AB49" s="153"/>
      <c r="AC49" s="150"/>
      <c r="AD49" s="153"/>
      <c r="AE49" s="153"/>
      <c r="AF49" s="153"/>
      <c r="AG49" s="153"/>
      <c r="AH49" s="153"/>
      <c r="AI49" s="95"/>
      <c r="AJ49" s="299"/>
      <c r="AK49" s="32"/>
      <c r="AL49" s="32"/>
      <c r="AM49" s="32"/>
    </row>
    <row r="50" spans="1:39">
      <c r="A50" s="299"/>
      <c r="B50" s="299" t="s">
        <v>878</v>
      </c>
      <c r="C50" s="299"/>
      <c r="D50" s="75" t="s">
        <v>879</v>
      </c>
      <c r="E50" s="152"/>
      <c r="F50" s="152"/>
      <c r="G50" s="103">
        <f t="shared" si="0"/>
        <v>0</v>
      </c>
      <c r="H50" s="150"/>
      <c r="I50" s="154">
        <f t="shared" si="1"/>
        <v>0</v>
      </c>
      <c r="J50" s="150"/>
      <c r="K50" s="244"/>
      <c r="L50" s="150"/>
      <c r="M50" s="150"/>
      <c r="N50" s="150"/>
      <c r="O50" s="150"/>
      <c r="P50" s="150"/>
      <c r="Q50" s="150"/>
      <c r="R50" s="150"/>
      <c r="S50" s="150"/>
      <c r="T50" s="154">
        <f t="array" ref="T50">ROUND(IF((N50+O50-P50-Q50-R50+S50)&lt;0,0,(N50+O50-P50-Q50-R50+S50)),2)</f>
        <v>0</v>
      </c>
      <c r="U50" s="244"/>
      <c r="V50" s="244"/>
      <c r="W50" s="244"/>
      <c r="X50" s="150"/>
      <c r="Y50" s="150"/>
      <c r="Z50" s="150"/>
      <c r="AA50" s="150"/>
      <c r="AB50" s="153"/>
      <c r="AC50" s="150"/>
      <c r="AD50" s="153"/>
      <c r="AE50" s="153"/>
      <c r="AF50" s="153"/>
      <c r="AG50" s="153"/>
      <c r="AH50" s="153"/>
      <c r="AI50" s="95"/>
      <c r="AJ50" s="299"/>
      <c r="AK50" s="32"/>
      <c r="AL50" s="32"/>
      <c r="AM50" s="32"/>
    </row>
    <row r="51" spans="1:39">
      <c r="A51" s="299"/>
      <c r="B51" s="299" t="s">
        <v>880</v>
      </c>
      <c r="C51" s="299"/>
      <c r="D51" s="75" t="s">
        <v>881</v>
      </c>
      <c r="E51" s="152"/>
      <c r="F51" s="152"/>
      <c r="G51" s="103">
        <f t="shared" si="0"/>
        <v>0</v>
      </c>
      <c r="H51" s="150"/>
      <c r="I51" s="154">
        <f t="shared" si="1"/>
        <v>0</v>
      </c>
      <c r="J51" s="150"/>
      <c r="K51" s="244"/>
      <c r="L51" s="150"/>
      <c r="M51" s="150"/>
      <c r="N51" s="150"/>
      <c r="O51" s="150"/>
      <c r="P51" s="150"/>
      <c r="Q51" s="150"/>
      <c r="R51" s="150"/>
      <c r="S51" s="150"/>
      <c r="T51" s="154">
        <f t="array" ref="T51">ROUND(IF((N51+O51-P51-Q51-R51+S51)&lt;0,0,(N51+O51-P51-Q51-R51+S51)),2)</f>
        <v>0</v>
      </c>
      <c r="U51" s="244"/>
      <c r="V51" s="244"/>
      <c r="W51" s="244"/>
      <c r="X51" s="150"/>
      <c r="Y51" s="150"/>
      <c r="Z51" s="150"/>
      <c r="AA51" s="150"/>
      <c r="AB51" s="153"/>
      <c r="AC51" s="150"/>
      <c r="AD51" s="153"/>
      <c r="AE51" s="153"/>
      <c r="AF51" s="153"/>
      <c r="AG51" s="153"/>
      <c r="AH51" s="153"/>
      <c r="AI51" s="95"/>
      <c r="AJ51" s="299"/>
      <c r="AK51" s="32"/>
      <c r="AL51" s="32"/>
      <c r="AM51" s="32"/>
    </row>
    <row r="52" spans="1:39">
      <c r="A52" s="299"/>
      <c r="B52" s="299" t="s">
        <v>882</v>
      </c>
      <c r="C52" s="299"/>
      <c r="D52" s="75" t="s">
        <v>883</v>
      </c>
      <c r="E52" s="152"/>
      <c r="F52" s="152"/>
      <c r="G52" s="103">
        <f t="shared" si="0"/>
        <v>0</v>
      </c>
      <c r="H52" s="150"/>
      <c r="I52" s="154">
        <f t="shared" si="1"/>
        <v>0</v>
      </c>
      <c r="J52" s="150"/>
      <c r="K52" s="244"/>
      <c r="L52" s="150"/>
      <c r="M52" s="150"/>
      <c r="N52" s="150"/>
      <c r="O52" s="150"/>
      <c r="P52" s="150"/>
      <c r="Q52" s="150"/>
      <c r="R52" s="150"/>
      <c r="S52" s="150"/>
      <c r="T52" s="154">
        <f t="array" ref="T52">ROUND(IF((N52+O52-P52-Q52-R52+S52)&lt;0,0,(N52+O52-P52-Q52-R52+S52)),2)</f>
        <v>0</v>
      </c>
      <c r="U52" s="244"/>
      <c r="V52" s="244"/>
      <c r="W52" s="244"/>
      <c r="X52" s="150"/>
      <c r="Y52" s="150"/>
      <c r="Z52" s="150"/>
      <c r="AA52" s="150"/>
      <c r="AB52" s="153"/>
      <c r="AC52" s="150"/>
      <c r="AD52" s="153"/>
      <c r="AE52" s="153"/>
      <c r="AF52" s="153"/>
      <c r="AG52" s="153"/>
      <c r="AH52" s="153"/>
      <c r="AI52" s="95"/>
      <c r="AJ52" s="299"/>
      <c r="AK52" s="32"/>
      <c r="AL52" s="32"/>
      <c r="AM52" s="32"/>
    </row>
    <row r="53" spans="1:39" ht="13.5" customHeight="1">
      <c r="A53" s="299"/>
      <c r="B53" s="299" t="s">
        <v>884</v>
      </c>
      <c r="C53" s="299"/>
      <c r="D53" s="75" t="s">
        <v>2034</v>
      </c>
      <c r="E53" s="152"/>
      <c r="F53" s="152"/>
      <c r="G53" s="103">
        <f t="shared" si="0"/>
        <v>0</v>
      </c>
      <c r="H53" s="152"/>
      <c r="I53" s="154">
        <f t="shared" si="1"/>
        <v>0</v>
      </c>
      <c r="J53" s="152"/>
      <c r="K53" s="152"/>
      <c r="L53" s="152"/>
      <c r="M53" s="152"/>
      <c r="N53" s="152"/>
      <c r="O53" s="152"/>
      <c r="P53" s="152"/>
      <c r="Q53" s="152"/>
      <c r="R53" s="152"/>
      <c r="S53" s="152"/>
      <c r="T53" s="154">
        <f t="array" ref="T53">ROUND(IF((N53+O53-P53-Q53-R53+S53)&lt;0,0,(N53+O53-P53-Q53-R53+S53)),2)</f>
        <v>0</v>
      </c>
      <c r="U53" s="244"/>
      <c r="V53" s="244"/>
      <c r="W53" s="244"/>
      <c r="X53" s="244"/>
      <c r="Y53" s="244"/>
      <c r="Z53" s="244"/>
      <c r="AA53" s="244"/>
      <c r="AB53" s="244"/>
      <c r="AC53" s="244"/>
      <c r="AD53" s="244"/>
      <c r="AE53" s="244"/>
      <c r="AF53" s="244"/>
      <c r="AG53" s="244"/>
      <c r="AH53" s="244"/>
      <c r="AI53" s="95"/>
      <c r="AJ53" s="299"/>
      <c r="AK53" s="32"/>
      <c r="AL53" s="32"/>
      <c r="AM53" s="32"/>
    </row>
    <row r="54" spans="1:39" s="169" customFormat="1" hidden="1">
      <c r="A54" s="299"/>
      <c r="B54" s="299"/>
      <c r="C54" s="299" t="s">
        <v>12</v>
      </c>
      <c r="I54" s="186"/>
      <c r="AJ54" s="299"/>
    </row>
    <row r="55" spans="1:39" s="169" customFormat="1" hidden="1">
      <c r="A55" s="299"/>
      <c r="B55" s="299"/>
      <c r="C55" s="299" t="s">
        <v>30</v>
      </c>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t="s">
        <v>31</v>
      </c>
    </row>
    <row r="56" spans="1:39" s="169" customFormat="1" hidden="1"/>
    <row r="57" spans="1:39" s="169" customFormat="1" hidden="1"/>
    <row r="58" spans="1:39" s="169" customFormat="1" hidden="1"/>
    <row r="59" spans="1:39" s="169" customFormat="1" hidden="1">
      <c r="A59" s="299"/>
      <c r="B59" s="299"/>
      <c r="C59" s="299" t="s">
        <v>2181</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row>
    <row r="60" spans="1:39" s="169" customFormat="1" hidden="1">
      <c r="A60" s="299"/>
      <c r="B60" s="299"/>
      <c r="C60" s="299"/>
      <c r="D60" s="299"/>
      <c r="E60" s="299" t="s">
        <v>2021</v>
      </c>
      <c r="F60" s="299" t="s">
        <v>2022</v>
      </c>
      <c r="G60" s="299" t="s">
        <v>401</v>
      </c>
      <c r="H60" s="299" t="s">
        <v>404</v>
      </c>
      <c r="I60" s="299" t="s">
        <v>405</v>
      </c>
      <c r="J60" s="299" t="s">
        <v>795</v>
      </c>
      <c r="K60" s="299" t="s">
        <v>2250</v>
      </c>
      <c r="L60" s="299" t="s">
        <v>2023</v>
      </c>
      <c r="M60" s="300" t="s">
        <v>600</v>
      </c>
      <c r="N60" s="299" t="s">
        <v>601</v>
      </c>
      <c r="O60" s="299" t="s">
        <v>602</v>
      </c>
      <c r="P60" s="299" t="s">
        <v>796</v>
      </c>
      <c r="Q60" s="299" t="s">
        <v>797</v>
      </c>
      <c r="R60" s="299" t="s">
        <v>798</v>
      </c>
      <c r="S60" s="299" t="s">
        <v>606</v>
      </c>
      <c r="T60" s="299" t="s">
        <v>607</v>
      </c>
      <c r="U60" s="299" t="s">
        <v>2254</v>
      </c>
      <c r="V60" s="299" t="s">
        <v>2255</v>
      </c>
      <c r="W60" s="299" t="s">
        <v>2256</v>
      </c>
      <c r="X60" s="299" t="s">
        <v>608</v>
      </c>
      <c r="Y60" s="299" t="s">
        <v>609</v>
      </c>
      <c r="Z60" s="299" t="s">
        <v>610</v>
      </c>
      <c r="AA60" s="299" t="s">
        <v>402</v>
      </c>
      <c r="AB60" s="299" t="s">
        <v>611</v>
      </c>
      <c r="AC60" s="299" t="s">
        <v>612</v>
      </c>
      <c r="AD60" s="299" t="s">
        <v>799</v>
      </c>
      <c r="AE60" s="299" t="s">
        <v>2015</v>
      </c>
      <c r="AF60" s="299" t="s">
        <v>2016</v>
      </c>
      <c r="AG60" s="299" t="s">
        <v>2017</v>
      </c>
      <c r="AH60" s="299" t="s">
        <v>2018</v>
      </c>
      <c r="AI60" s="299"/>
      <c r="AJ60" s="299"/>
    </row>
    <row r="61" spans="1:39" s="169" customFormat="1" hidden="1">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row>
    <row r="62" spans="1:39" s="169" customFormat="1" hidden="1">
      <c r="A62" s="299"/>
      <c r="B62" s="299"/>
      <c r="C62" s="299" t="s">
        <v>10</v>
      </c>
      <c r="D62" s="299" t="s">
        <v>11</v>
      </c>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t="s">
        <v>12</v>
      </c>
      <c r="AJ62" s="299" t="s">
        <v>13</v>
      </c>
    </row>
    <row r="63" spans="1:39" ht="20.100000000000001" hidden="1" customHeight="1">
      <c r="A63" s="299"/>
      <c r="B63" s="299"/>
      <c r="C63" s="299" t="s">
        <v>156</v>
      </c>
      <c r="D63" s="54" t="s">
        <v>157</v>
      </c>
      <c r="E63" s="49" t="str">
        <f>StartUp!G8</f>
        <v>01-Jan-2020</v>
      </c>
      <c r="F63" s="49" t="str">
        <f>StartUp!G8</f>
        <v>01-Jan-2020</v>
      </c>
      <c r="G63" s="49" t="str">
        <f>StartUp!G8</f>
        <v>01-Jan-2020</v>
      </c>
      <c r="H63" s="49" t="str">
        <f>StartUp!G8</f>
        <v>01-Jan-2020</v>
      </c>
      <c r="I63" s="49" t="str">
        <f>StartUp!G8</f>
        <v>01-Jan-2020</v>
      </c>
      <c r="J63" s="49" t="str">
        <f>StartUp!G8</f>
        <v>01-Jan-2020</v>
      </c>
      <c r="K63" s="251" t="str">
        <f>StartUp!G8</f>
        <v>01-Jan-2020</v>
      </c>
      <c r="L63" s="49" t="str">
        <f>StartUp!G8</f>
        <v>01-Jan-2020</v>
      </c>
      <c r="M63" s="49" t="str">
        <f>StartUp!G10</f>
        <v>01-Apr-2019</v>
      </c>
      <c r="N63" s="49" t="str">
        <f>StartUp!G10</f>
        <v>01-Apr-2019</v>
      </c>
      <c r="O63" s="49" t="str">
        <f>StartUp!G10</f>
        <v>01-Apr-2019</v>
      </c>
      <c r="P63" s="49" t="str">
        <f>StartUp!G10</f>
        <v>01-Apr-2019</v>
      </c>
      <c r="Q63" s="49" t="str">
        <f>StartUp!G10</f>
        <v>01-Apr-2019</v>
      </c>
      <c r="R63" s="49" t="str">
        <f>StartUp!G10</f>
        <v>01-Apr-2019</v>
      </c>
      <c r="S63" s="49" t="str">
        <f>StartUp!G10</f>
        <v>01-Apr-2019</v>
      </c>
      <c r="T63" s="49" t="str">
        <f>StartUp!G10</f>
        <v>01-Apr-2019</v>
      </c>
      <c r="U63" s="251" t="str">
        <f>StartUp!G8</f>
        <v>01-Jan-2020</v>
      </c>
      <c r="V63" s="251" t="str">
        <f>StartUp!G8</f>
        <v>01-Jan-2020</v>
      </c>
      <c r="W63" s="251" t="str">
        <f>StartUp!G8</f>
        <v>01-Jan-2020</v>
      </c>
      <c r="X63" s="49" t="str">
        <f>StartUp!G8</f>
        <v>01-Jan-2020</v>
      </c>
      <c r="Y63" s="49" t="str">
        <f>StartUp!G8</f>
        <v>01-Jan-2020</v>
      </c>
      <c r="Z63" s="49" t="str">
        <f>StartUp!G8</f>
        <v>01-Jan-2020</v>
      </c>
      <c r="AA63" s="49" t="str">
        <f>StartUp!G10</f>
        <v>01-Apr-2019</v>
      </c>
      <c r="AB63" s="49" t="str">
        <f>StartUp!G10</f>
        <v>01-Apr-2019</v>
      </c>
      <c r="AC63" s="251" t="str">
        <f>StartUp!G10</f>
        <v>01-Apr-2019</v>
      </c>
      <c r="AD63" s="49" t="str">
        <f>StartUp!G10</f>
        <v>01-Apr-2019</v>
      </c>
      <c r="AE63" s="49" t="str">
        <f>StartUp!G10</f>
        <v>01-Apr-2019</v>
      </c>
      <c r="AF63" s="49" t="str">
        <f>StartUp!G10</f>
        <v>01-Apr-2019</v>
      </c>
      <c r="AG63" s="49" t="str">
        <f>StartUp!G10</f>
        <v>01-Apr-2019</v>
      </c>
      <c r="AH63" s="49" t="str">
        <f>StartUp!G10</f>
        <v>01-Apr-2019</v>
      </c>
      <c r="AI63" s="32"/>
      <c r="AJ63" s="299"/>
    </row>
    <row r="64" spans="1:39" ht="22.5" hidden="1" customHeight="1">
      <c r="A64" s="299"/>
      <c r="B64" s="299"/>
      <c r="C64" s="299" t="s">
        <v>158</v>
      </c>
      <c r="D64" s="54" t="s">
        <v>159</v>
      </c>
      <c r="E64" s="100">
        <f>StartUp!G9</f>
        <v>0</v>
      </c>
      <c r="F64" s="100">
        <f>StartUp!G9</f>
        <v>0</v>
      </c>
      <c r="G64" s="100">
        <f>StartUp!G9</f>
        <v>0</v>
      </c>
      <c r="H64" s="100">
        <f>StartUp!G9</f>
        <v>0</v>
      </c>
      <c r="I64" s="100">
        <f>StartUp!G9</f>
        <v>0</v>
      </c>
      <c r="J64" s="100">
        <f>StartUp!G9</f>
        <v>0</v>
      </c>
      <c r="K64" s="100">
        <f>StartUp!G9</f>
        <v>0</v>
      </c>
      <c r="L64" s="100">
        <f>StartUp!G9</f>
        <v>0</v>
      </c>
      <c r="M64" s="100">
        <f>StartUp!G9</f>
        <v>0</v>
      </c>
      <c r="N64" s="100">
        <f>StartUp!G9</f>
        <v>0</v>
      </c>
      <c r="O64" s="100">
        <f>StartUp!G9</f>
        <v>0</v>
      </c>
      <c r="P64" s="100">
        <f>StartUp!G9</f>
        <v>0</v>
      </c>
      <c r="Q64" s="100">
        <f>StartUp!G9</f>
        <v>0</v>
      </c>
      <c r="R64" s="100">
        <f>StartUp!G9</f>
        <v>0</v>
      </c>
      <c r="S64" s="100">
        <f>StartUp!G9</f>
        <v>0</v>
      </c>
      <c r="T64" s="100">
        <f>StartUp!G9</f>
        <v>0</v>
      </c>
      <c r="U64" s="100">
        <f>StartUp!G9</f>
        <v>0</v>
      </c>
      <c r="V64" s="100">
        <f>StartUp!G9</f>
        <v>0</v>
      </c>
      <c r="W64" s="100">
        <f>StartUp!G9</f>
        <v>0</v>
      </c>
      <c r="X64" s="100">
        <f>StartUp!G9</f>
        <v>0</v>
      </c>
      <c r="Y64" s="100">
        <f>StartUp!G9</f>
        <v>0</v>
      </c>
      <c r="Z64" s="100">
        <f>StartUp!G9</f>
        <v>0</v>
      </c>
      <c r="AA64" s="100">
        <f>StartUp!G9</f>
        <v>0</v>
      </c>
      <c r="AB64" s="100">
        <f>StartUp!G9</f>
        <v>0</v>
      </c>
      <c r="AC64" s="100">
        <f>StartUp!G9</f>
        <v>0</v>
      </c>
      <c r="AD64" s="100">
        <f>StartUp!G9</f>
        <v>0</v>
      </c>
      <c r="AE64" s="49">
        <f>StartUp!G9</f>
        <v>0</v>
      </c>
      <c r="AF64" s="49">
        <f>StartUp!G9</f>
        <v>0</v>
      </c>
      <c r="AG64" s="49">
        <f>StartUp!G9</f>
        <v>0</v>
      </c>
      <c r="AH64" s="49">
        <f>StartUp!G9</f>
        <v>0</v>
      </c>
      <c r="AI64" s="32"/>
      <c r="AJ64" s="299"/>
    </row>
    <row r="65" spans="1:36" ht="18.95" hidden="1" customHeight="1">
      <c r="A65" s="299"/>
      <c r="B65" s="299"/>
      <c r="C65" s="299" t="s">
        <v>12</v>
      </c>
      <c r="K65" s="242"/>
      <c r="U65" s="242"/>
      <c r="V65" s="242"/>
      <c r="W65" s="242"/>
      <c r="AJ65" s="299"/>
    </row>
    <row r="66" spans="1:36" ht="15.75" customHeight="1">
      <c r="A66" s="299"/>
      <c r="B66" s="299" t="s">
        <v>885</v>
      </c>
      <c r="C66" s="299"/>
      <c r="D66" s="75" t="s">
        <v>886</v>
      </c>
      <c r="E66" s="154">
        <f t="array" ref="E66">SUM(E77:E78)</f>
        <v>0</v>
      </c>
      <c r="F66" s="154">
        <f t="array" ref="F66">SUM(F77:F78)</f>
        <v>0</v>
      </c>
      <c r="G66" s="154">
        <f>ROUND(E66+F66,2)</f>
        <v>0</v>
      </c>
      <c r="H66" s="29">
        <f t="array" ref="H66">SUM(H77:H78)</f>
        <v>0</v>
      </c>
      <c r="I66" s="29">
        <f>ROUND(G66+H66,2)</f>
        <v>0</v>
      </c>
      <c r="J66" s="29">
        <f t="array" ref="J66">SUM(J77:J78)</f>
        <v>0</v>
      </c>
      <c r="K66" s="243">
        <f t="array" ref="K66">SUM(K77:K78)</f>
        <v>0</v>
      </c>
      <c r="L66" s="154">
        <f t="array" ref="L66">SUM(L77:L78)</f>
        <v>0</v>
      </c>
      <c r="M66" s="29">
        <f t="array" ref="M66">SUM(M77:M78)</f>
        <v>0</v>
      </c>
      <c r="N66" s="29">
        <f t="array" ref="N66">SUM(N77:N78)</f>
        <v>0</v>
      </c>
      <c r="O66" s="29">
        <f t="array" ref="O66">SUM(O77:O78)</f>
        <v>0</v>
      </c>
      <c r="P66" s="29">
        <f t="array" ref="P66">SUM(P77:P78)</f>
        <v>0</v>
      </c>
      <c r="Q66" s="29">
        <f t="array" ref="Q66">SUM(Q77:Q78)</f>
        <v>0</v>
      </c>
      <c r="R66" s="29">
        <f t="array" ref="R66">SUM(R77:R78)</f>
        <v>0</v>
      </c>
      <c r="S66" s="29">
        <f t="array" ref="S66">SUM(S77:S78)</f>
        <v>0</v>
      </c>
      <c r="T66" s="29">
        <f t="array" ref="T66">ROUND(IF((N66+O66-P66-Q66-R66+S66)&lt;0,0,(N66+O66-P66-Q66-R66+S66)),2)</f>
        <v>0</v>
      </c>
      <c r="U66" s="243">
        <f t="array" ref="U66">SUM(U77:U78)</f>
        <v>0</v>
      </c>
      <c r="V66" s="243">
        <f t="array" ref="V66">SUM(V77:V78)</f>
        <v>0</v>
      </c>
      <c r="W66" s="243">
        <f t="array" ref="W66">SUM(W77:W78)</f>
        <v>0</v>
      </c>
      <c r="X66" s="29">
        <f t="array" ref="X66">SUM(X77:X78)</f>
        <v>0</v>
      </c>
      <c r="Y66" s="29">
        <f t="array" ref="Y66">SUM(Y77:Y78)</f>
        <v>0</v>
      </c>
      <c r="Z66" s="29">
        <f t="array" ref="Z66">SUM(Z77:Z78)</f>
        <v>0</v>
      </c>
      <c r="AA66" s="29">
        <f t="array" ref="AA66">SUM(AA77:AA78)</f>
        <v>0</v>
      </c>
      <c r="AB66" s="29">
        <f t="array" ref="AB66">SUM(AB77:AB78)</f>
        <v>0</v>
      </c>
      <c r="AC66" s="29">
        <f t="array" ref="AC66">SUM(AC77:AC78)</f>
        <v>0</v>
      </c>
      <c r="AD66" s="29">
        <f t="array" ref="AD66">SUM(AD77:AD78)</f>
        <v>0</v>
      </c>
      <c r="AE66" s="154">
        <f t="array" ref="AE66">SUM(AE77:AE78)</f>
        <v>0</v>
      </c>
      <c r="AF66" s="154">
        <f t="array" ref="AF66">SUM(AF77:AF78)</f>
        <v>0</v>
      </c>
      <c r="AG66" s="154">
        <f t="array" ref="AG66">SUM(AG77:AG78)</f>
        <v>0</v>
      </c>
      <c r="AH66" s="154">
        <f t="array" ref="AH66">SUM(AH77:AH78)</f>
        <v>0</v>
      </c>
      <c r="AJ66" s="299"/>
    </row>
    <row r="67" spans="1:36" s="169" customFormat="1" hidden="1">
      <c r="A67" s="299"/>
      <c r="B67" s="299"/>
      <c r="C67" s="299" t="s">
        <v>12</v>
      </c>
      <c r="AJ67" s="299"/>
    </row>
    <row r="68" spans="1:36" s="169" customFormat="1" hidden="1">
      <c r="A68" s="299"/>
      <c r="B68" s="299"/>
      <c r="C68" s="299" t="s">
        <v>30</v>
      </c>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c r="AG68" s="299"/>
      <c r="AH68" s="299"/>
      <c r="AI68" s="299"/>
      <c r="AJ68" s="299" t="s">
        <v>31</v>
      </c>
    </row>
    <row r="69" spans="1:36" s="169" customFormat="1" hidden="1"/>
    <row r="70" spans="1:36" s="169" customFormat="1" hidden="1">
      <c r="A70" s="299"/>
      <c r="B70" s="299"/>
      <c r="C70" s="299" t="s">
        <v>2182</v>
      </c>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c r="AG70" s="299"/>
      <c r="AH70" s="299"/>
      <c r="AI70" s="299"/>
      <c r="AJ70" s="299"/>
    </row>
    <row r="71" spans="1:36" s="169" customFormat="1" hidden="1">
      <c r="A71" s="299"/>
      <c r="B71" s="299"/>
      <c r="C71" s="299"/>
      <c r="D71" s="299"/>
      <c r="E71" s="299" t="s">
        <v>2021</v>
      </c>
      <c r="F71" s="299" t="s">
        <v>2022</v>
      </c>
      <c r="G71" s="299" t="s">
        <v>401</v>
      </c>
      <c r="H71" s="299" t="s">
        <v>404</v>
      </c>
      <c r="I71" s="299" t="s">
        <v>405</v>
      </c>
      <c r="J71" s="299" t="s">
        <v>795</v>
      </c>
      <c r="K71" s="299" t="s">
        <v>2250</v>
      </c>
      <c r="L71" s="299" t="s">
        <v>2023</v>
      </c>
      <c r="M71" s="300" t="s">
        <v>600</v>
      </c>
      <c r="N71" s="299" t="s">
        <v>601</v>
      </c>
      <c r="O71" s="299" t="s">
        <v>602</v>
      </c>
      <c r="P71" s="299" t="s">
        <v>796</v>
      </c>
      <c r="Q71" s="299" t="s">
        <v>797</v>
      </c>
      <c r="R71" s="299" t="s">
        <v>798</v>
      </c>
      <c r="S71" s="299" t="s">
        <v>606</v>
      </c>
      <c r="T71" s="299" t="s">
        <v>607</v>
      </c>
      <c r="U71" s="299" t="s">
        <v>2254</v>
      </c>
      <c r="V71" s="299" t="s">
        <v>2255</v>
      </c>
      <c r="W71" s="299" t="s">
        <v>2256</v>
      </c>
      <c r="X71" s="299" t="s">
        <v>608</v>
      </c>
      <c r="Y71" s="299" t="s">
        <v>609</v>
      </c>
      <c r="Z71" s="299" t="s">
        <v>610</v>
      </c>
      <c r="AA71" s="299" t="s">
        <v>402</v>
      </c>
      <c r="AB71" s="299" t="s">
        <v>611</v>
      </c>
      <c r="AC71" s="299" t="s">
        <v>612</v>
      </c>
      <c r="AD71" s="299" t="s">
        <v>799</v>
      </c>
      <c r="AE71" s="299" t="s">
        <v>2015</v>
      </c>
      <c r="AF71" s="299" t="s">
        <v>2016</v>
      </c>
      <c r="AG71" s="299" t="s">
        <v>2017</v>
      </c>
      <c r="AH71" s="299" t="s">
        <v>2018</v>
      </c>
      <c r="AI71" s="299"/>
      <c r="AJ71" s="299"/>
    </row>
    <row r="72" spans="1:36" s="169" customFormat="1" hidden="1">
      <c r="A72" s="299"/>
      <c r="B72" s="299"/>
      <c r="C72" s="299"/>
      <c r="D72" s="299" t="s">
        <v>887</v>
      </c>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row>
    <row r="73" spans="1:36" s="169" customFormat="1" hidden="1">
      <c r="A73" s="299"/>
      <c r="B73" s="299"/>
      <c r="C73" s="299" t="s">
        <v>10</v>
      </c>
      <c r="D73" s="299" t="s">
        <v>270</v>
      </c>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t="s">
        <v>12</v>
      </c>
      <c r="AJ73" s="299" t="s">
        <v>13</v>
      </c>
    </row>
    <row r="74" spans="1:36" ht="18.95" hidden="1" customHeight="1">
      <c r="A74" s="299"/>
      <c r="B74" s="299"/>
      <c r="C74" s="299" t="s">
        <v>156</v>
      </c>
      <c r="D74" s="54" t="s">
        <v>157</v>
      </c>
      <c r="E74" s="49" t="str">
        <f>StartUp!G8</f>
        <v>01-Jan-2020</v>
      </c>
      <c r="F74" s="49" t="str">
        <f>StartUp!G8</f>
        <v>01-Jan-2020</v>
      </c>
      <c r="G74" s="49" t="str">
        <f>StartUp!G8</f>
        <v>01-Jan-2020</v>
      </c>
      <c r="H74" s="49" t="str">
        <f>StartUp!G8</f>
        <v>01-Jan-2020</v>
      </c>
      <c r="I74" s="49" t="str">
        <f>StartUp!G8</f>
        <v>01-Jan-2020</v>
      </c>
      <c r="J74" s="49" t="str">
        <f>StartUp!G8</f>
        <v>01-Jan-2020</v>
      </c>
      <c r="K74" s="251" t="str">
        <f>StartUp!G8</f>
        <v>01-Jan-2020</v>
      </c>
      <c r="L74" s="49" t="str">
        <f>StartUp!G8</f>
        <v>01-Jan-2020</v>
      </c>
      <c r="M74" s="49" t="str">
        <f>StartUp!G10</f>
        <v>01-Apr-2019</v>
      </c>
      <c r="N74" s="49" t="str">
        <f>StartUp!G10</f>
        <v>01-Apr-2019</v>
      </c>
      <c r="O74" s="49" t="str">
        <f>StartUp!G10</f>
        <v>01-Apr-2019</v>
      </c>
      <c r="P74" s="49" t="str">
        <f>StartUp!G10</f>
        <v>01-Apr-2019</v>
      </c>
      <c r="Q74" s="49" t="str">
        <f>StartUp!G10</f>
        <v>01-Apr-2019</v>
      </c>
      <c r="R74" s="49" t="str">
        <f>StartUp!G10</f>
        <v>01-Apr-2019</v>
      </c>
      <c r="S74" s="49" t="str">
        <f>StartUp!G10</f>
        <v>01-Apr-2019</v>
      </c>
      <c r="T74" s="49" t="str">
        <f>StartUp!G10</f>
        <v>01-Apr-2019</v>
      </c>
      <c r="U74" s="251" t="str">
        <f>StartUp!G8</f>
        <v>01-Jan-2020</v>
      </c>
      <c r="V74" s="251" t="str">
        <f>StartUp!G8</f>
        <v>01-Jan-2020</v>
      </c>
      <c r="W74" s="251" t="str">
        <f>StartUp!G8</f>
        <v>01-Jan-2020</v>
      </c>
      <c r="X74" s="49" t="str">
        <f>StartUp!G8</f>
        <v>01-Jan-2020</v>
      </c>
      <c r="Y74" s="49" t="str">
        <f>StartUp!G8</f>
        <v>01-Jan-2020</v>
      </c>
      <c r="Z74" s="49" t="str">
        <f>StartUp!G8</f>
        <v>01-Jan-2020</v>
      </c>
      <c r="AA74" s="49" t="str">
        <f>StartUp!G10</f>
        <v>01-Apr-2019</v>
      </c>
      <c r="AB74" s="49" t="str">
        <f>StartUp!G10</f>
        <v>01-Apr-2019</v>
      </c>
      <c r="AC74" s="251" t="str">
        <f>StartUp!G10</f>
        <v>01-Apr-2019</v>
      </c>
      <c r="AD74" s="49" t="str">
        <f>StartUp!G10</f>
        <v>01-Apr-2019</v>
      </c>
      <c r="AE74" s="49" t="str">
        <f>StartUp!G10</f>
        <v>01-Apr-2019</v>
      </c>
      <c r="AF74" s="49" t="str">
        <f>StartUp!G10</f>
        <v>01-Apr-2019</v>
      </c>
      <c r="AG74" s="49" t="str">
        <f>StartUp!G10</f>
        <v>01-Apr-2019</v>
      </c>
      <c r="AH74" s="49" t="str">
        <f>StartUp!G10</f>
        <v>01-Apr-2019</v>
      </c>
      <c r="AI74" s="32"/>
      <c r="AJ74" s="299"/>
    </row>
    <row r="75" spans="1:36" ht="18" hidden="1" customHeight="1">
      <c r="A75" s="299"/>
      <c r="B75" s="299"/>
      <c r="C75" s="299" t="s">
        <v>158</v>
      </c>
      <c r="D75" s="54" t="s">
        <v>159</v>
      </c>
      <c r="E75" s="100">
        <f>StartUp!G9</f>
        <v>0</v>
      </c>
      <c r="F75" s="100">
        <f>StartUp!G9</f>
        <v>0</v>
      </c>
      <c r="G75" s="100">
        <f>StartUp!G9</f>
        <v>0</v>
      </c>
      <c r="H75" s="100">
        <f>StartUp!G9</f>
        <v>0</v>
      </c>
      <c r="I75" s="100">
        <f>StartUp!G9</f>
        <v>0</v>
      </c>
      <c r="J75" s="100">
        <f>StartUp!G9</f>
        <v>0</v>
      </c>
      <c r="K75" s="100">
        <f>StartUp!G9</f>
        <v>0</v>
      </c>
      <c r="L75" s="100">
        <f>StartUp!G9</f>
        <v>0</v>
      </c>
      <c r="M75" s="100">
        <f>StartUp!G9</f>
        <v>0</v>
      </c>
      <c r="N75" s="100">
        <f>StartUp!G9</f>
        <v>0</v>
      </c>
      <c r="O75" s="100">
        <f>StartUp!G9</f>
        <v>0</v>
      </c>
      <c r="P75" s="100">
        <f>StartUp!G9</f>
        <v>0</v>
      </c>
      <c r="Q75" s="100">
        <f>StartUp!G9</f>
        <v>0</v>
      </c>
      <c r="R75" s="100">
        <f>StartUp!G9</f>
        <v>0</v>
      </c>
      <c r="S75" s="100">
        <f>StartUp!G9</f>
        <v>0</v>
      </c>
      <c r="T75" s="100">
        <f>StartUp!G9</f>
        <v>0</v>
      </c>
      <c r="U75" s="100">
        <f>StartUp!G9</f>
        <v>0</v>
      </c>
      <c r="V75" s="100">
        <f>StartUp!G9</f>
        <v>0</v>
      </c>
      <c r="W75" s="100">
        <f>StartUp!G9</f>
        <v>0</v>
      </c>
      <c r="X75" s="100">
        <f>StartUp!G9</f>
        <v>0</v>
      </c>
      <c r="Y75" s="100">
        <f>StartUp!G9</f>
        <v>0</v>
      </c>
      <c r="Z75" s="100">
        <f>StartUp!G9</f>
        <v>0</v>
      </c>
      <c r="AA75" s="100">
        <f>StartUp!G9</f>
        <v>0</v>
      </c>
      <c r="AB75" s="100">
        <f>StartUp!G9</f>
        <v>0</v>
      </c>
      <c r="AC75" s="100">
        <f>StartUp!G9</f>
        <v>0</v>
      </c>
      <c r="AD75" s="49">
        <f>StartUp!G9</f>
        <v>0</v>
      </c>
      <c r="AE75" s="49">
        <f>StartUp!G9</f>
        <v>0</v>
      </c>
      <c r="AF75" s="49">
        <f>StartUp!G9</f>
        <v>0</v>
      </c>
      <c r="AG75" s="49">
        <f>StartUp!G9</f>
        <v>0</v>
      </c>
      <c r="AH75" s="49">
        <f>StartUp!G9</f>
        <v>0</v>
      </c>
      <c r="AI75" s="32"/>
      <c r="AJ75" s="299"/>
    </row>
    <row r="76" spans="1:36" ht="20.45" hidden="1" customHeight="1">
      <c r="A76" s="299"/>
      <c r="B76" s="299"/>
      <c r="C76" s="299" t="s">
        <v>12</v>
      </c>
      <c r="K76" s="242"/>
      <c r="U76" s="242"/>
      <c r="V76" s="242"/>
      <c r="W76" s="242"/>
      <c r="AJ76" s="299"/>
    </row>
    <row r="77" spans="1:36" ht="16.5" customHeight="1">
      <c r="A77" s="299"/>
      <c r="B77" s="299" t="s">
        <v>885</v>
      </c>
      <c r="C77" s="301"/>
      <c r="D77" s="104"/>
      <c r="E77" s="150"/>
      <c r="F77" s="150"/>
      <c r="G77" s="154">
        <f>ROUND(E77+F77,2)</f>
        <v>0</v>
      </c>
      <c r="H77" s="150"/>
      <c r="I77" s="29">
        <f>ROUND(G77+H77,2)</f>
        <v>0</v>
      </c>
      <c r="J77" s="150"/>
      <c r="K77" s="244"/>
      <c r="L77" s="150"/>
      <c r="M77" s="150"/>
      <c r="N77" s="150"/>
      <c r="O77" s="150"/>
      <c r="P77" s="150"/>
      <c r="Q77" s="150"/>
      <c r="R77" s="244"/>
      <c r="S77" s="244"/>
      <c r="T77" s="29">
        <f t="array" ref="T77">ROUND(IF((N77+O77-P77-Q77-R77+S77)&lt;0,0,(N77+O77-P77-Q77-R77+S77)),2)</f>
        <v>0</v>
      </c>
      <c r="U77" s="244"/>
      <c r="V77" s="244"/>
      <c r="W77" s="244"/>
      <c r="X77" s="150"/>
      <c r="Y77" s="150"/>
      <c r="Z77" s="150"/>
      <c r="AA77" s="150"/>
      <c r="AB77" s="150"/>
      <c r="AC77" s="150"/>
      <c r="AD77" s="150"/>
      <c r="AE77" s="150"/>
      <c r="AF77" s="150"/>
      <c r="AG77" s="150"/>
      <c r="AH77" s="150"/>
      <c r="AJ77" s="299"/>
    </row>
    <row r="78" spans="1:36" s="169" customFormat="1" hidden="1">
      <c r="A78" s="299"/>
      <c r="B78" s="299"/>
      <c r="C78" s="299" t="s">
        <v>12</v>
      </c>
      <c r="I78" s="186"/>
      <c r="AJ78" s="299"/>
    </row>
    <row r="79" spans="1:36" s="169" customFormat="1" hidden="1">
      <c r="A79" s="299"/>
      <c r="B79" s="299"/>
      <c r="C79" s="299" t="s">
        <v>30</v>
      </c>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t="s">
        <v>31</v>
      </c>
    </row>
    <row r="80" spans="1:36" s="169" customFormat="1" hidden="1"/>
    <row r="81" spans="1:36" s="169" customFormat="1" hidden="1"/>
    <row r="82" spans="1:36" s="169" customFormat="1" hidden="1"/>
    <row r="83" spans="1:36" s="169" customFormat="1" hidden="1"/>
    <row r="84" spans="1:36" s="169" customFormat="1" hidden="1">
      <c r="A84" s="299"/>
      <c r="B84" s="299"/>
      <c r="C84" s="299" t="s">
        <v>2183</v>
      </c>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row>
    <row r="85" spans="1:36" s="169" customFormat="1" hidden="1">
      <c r="A85" s="299"/>
      <c r="B85" s="299"/>
      <c r="C85" s="299"/>
      <c r="D85" s="299"/>
      <c r="E85" s="299" t="s">
        <v>2021</v>
      </c>
      <c r="F85" s="299" t="s">
        <v>2022</v>
      </c>
      <c r="G85" s="299" t="s">
        <v>401</v>
      </c>
      <c r="H85" s="299" t="s">
        <v>404</v>
      </c>
      <c r="I85" s="299" t="s">
        <v>405</v>
      </c>
      <c r="J85" s="299" t="s">
        <v>795</v>
      </c>
      <c r="K85" s="299" t="s">
        <v>2250</v>
      </c>
      <c r="L85" s="299" t="s">
        <v>2023</v>
      </c>
      <c r="M85" s="300" t="s">
        <v>600</v>
      </c>
      <c r="N85" s="299" t="s">
        <v>601</v>
      </c>
      <c r="O85" s="299" t="s">
        <v>602</v>
      </c>
      <c r="P85" s="299" t="s">
        <v>796</v>
      </c>
      <c r="Q85" s="299" t="s">
        <v>797</v>
      </c>
      <c r="R85" s="299" t="s">
        <v>798</v>
      </c>
      <c r="S85" s="299" t="s">
        <v>606</v>
      </c>
      <c r="T85" s="299" t="s">
        <v>607</v>
      </c>
      <c r="U85" s="299" t="s">
        <v>2254</v>
      </c>
      <c r="V85" s="299" t="s">
        <v>2255</v>
      </c>
      <c r="W85" s="299" t="s">
        <v>2256</v>
      </c>
      <c r="X85" s="299" t="s">
        <v>608</v>
      </c>
      <c r="Y85" s="299" t="s">
        <v>609</v>
      </c>
      <c r="Z85" s="299" t="s">
        <v>610</v>
      </c>
      <c r="AA85" s="299" t="s">
        <v>402</v>
      </c>
      <c r="AB85" s="299" t="s">
        <v>611</v>
      </c>
      <c r="AC85" s="299" t="s">
        <v>612</v>
      </c>
      <c r="AD85" s="299" t="s">
        <v>799</v>
      </c>
      <c r="AE85" s="299" t="s">
        <v>2015</v>
      </c>
      <c r="AF85" s="299" t="s">
        <v>2016</v>
      </c>
      <c r="AG85" s="299" t="s">
        <v>2017</v>
      </c>
      <c r="AH85" s="299" t="s">
        <v>2018</v>
      </c>
      <c r="AI85" s="299"/>
      <c r="AJ85" s="299"/>
    </row>
    <row r="86" spans="1:36" s="169" customFormat="1" hidden="1">
      <c r="A86" s="299"/>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row>
    <row r="87" spans="1:36" s="169" customFormat="1" hidden="1">
      <c r="A87" s="299"/>
      <c r="B87" s="299"/>
      <c r="C87" s="299" t="s">
        <v>10</v>
      </c>
      <c r="D87" s="299" t="s">
        <v>11</v>
      </c>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t="s">
        <v>12</v>
      </c>
      <c r="AJ87" s="299" t="s">
        <v>13</v>
      </c>
    </row>
    <row r="88" spans="1:36" ht="18" hidden="1" customHeight="1">
      <c r="A88" s="299"/>
      <c r="B88" s="299"/>
      <c r="C88" s="299" t="s">
        <v>156</v>
      </c>
      <c r="D88" s="54" t="s">
        <v>157</v>
      </c>
      <c r="E88" s="49" t="str">
        <f>StartUp!G8</f>
        <v>01-Jan-2020</v>
      </c>
      <c r="F88" s="49" t="str">
        <f>StartUp!G8</f>
        <v>01-Jan-2020</v>
      </c>
      <c r="G88" s="49" t="str">
        <f>StartUp!G8</f>
        <v>01-Jan-2020</v>
      </c>
      <c r="H88" s="49" t="str">
        <f>StartUp!G8</f>
        <v>01-Jan-2020</v>
      </c>
      <c r="I88" s="49" t="str">
        <f>StartUp!G8</f>
        <v>01-Jan-2020</v>
      </c>
      <c r="J88" s="49" t="str">
        <f>StartUp!G8</f>
        <v>01-Jan-2020</v>
      </c>
      <c r="K88" s="251" t="str">
        <f>StartUp!G8</f>
        <v>01-Jan-2020</v>
      </c>
      <c r="L88" s="49" t="str">
        <f>StartUp!G8</f>
        <v>01-Jan-2020</v>
      </c>
      <c r="M88" s="49" t="str">
        <f>StartUp!G10</f>
        <v>01-Apr-2019</v>
      </c>
      <c r="N88" s="49" t="str">
        <f>StartUp!G10</f>
        <v>01-Apr-2019</v>
      </c>
      <c r="O88" s="49" t="str">
        <f>StartUp!G10</f>
        <v>01-Apr-2019</v>
      </c>
      <c r="P88" s="49" t="str">
        <f>StartUp!G10</f>
        <v>01-Apr-2019</v>
      </c>
      <c r="Q88" s="49" t="str">
        <f>StartUp!G10</f>
        <v>01-Apr-2019</v>
      </c>
      <c r="R88" s="49" t="str">
        <f>StartUp!G10</f>
        <v>01-Apr-2019</v>
      </c>
      <c r="S88" s="49" t="str">
        <f>StartUp!G10</f>
        <v>01-Apr-2019</v>
      </c>
      <c r="T88" s="49" t="str">
        <f>StartUp!G10</f>
        <v>01-Apr-2019</v>
      </c>
      <c r="U88" s="251" t="str">
        <f>StartUp!G8</f>
        <v>01-Jan-2020</v>
      </c>
      <c r="V88" s="251" t="str">
        <f>StartUp!G8</f>
        <v>01-Jan-2020</v>
      </c>
      <c r="W88" s="251" t="str">
        <f>StartUp!G8</f>
        <v>01-Jan-2020</v>
      </c>
      <c r="X88" s="49" t="str">
        <f>StartUp!G8</f>
        <v>01-Jan-2020</v>
      </c>
      <c r="Y88" s="49" t="str">
        <f>StartUp!G8</f>
        <v>01-Jan-2020</v>
      </c>
      <c r="Z88" s="49" t="str">
        <f>StartUp!G8</f>
        <v>01-Jan-2020</v>
      </c>
      <c r="AA88" s="49" t="str">
        <f>StartUp!G10</f>
        <v>01-Apr-2019</v>
      </c>
      <c r="AB88" s="49" t="str">
        <f>StartUp!G10</f>
        <v>01-Apr-2019</v>
      </c>
      <c r="AC88" s="251" t="str">
        <f>StartUp!G10</f>
        <v>01-Apr-2019</v>
      </c>
      <c r="AD88" s="49" t="str">
        <f>StartUp!G10</f>
        <v>01-Apr-2019</v>
      </c>
      <c r="AE88" s="49" t="str">
        <f>StartUp!G10</f>
        <v>01-Apr-2019</v>
      </c>
      <c r="AF88" s="49" t="str">
        <f>StartUp!G10</f>
        <v>01-Apr-2019</v>
      </c>
      <c r="AG88" s="49" t="str">
        <f>StartUp!G10</f>
        <v>01-Apr-2019</v>
      </c>
      <c r="AH88" s="49" t="str">
        <f>StartUp!G10</f>
        <v>01-Apr-2019</v>
      </c>
      <c r="AI88" s="32"/>
      <c r="AJ88" s="299"/>
    </row>
    <row r="89" spans="1:36" ht="21.95" hidden="1" customHeight="1">
      <c r="A89" s="299"/>
      <c r="B89" s="299"/>
      <c r="C89" s="299" t="s">
        <v>158</v>
      </c>
      <c r="D89" s="54" t="s">
        <v>159</v>
      </c>
      <c r="E89" s="49">
        <f>StartUp!G9</f>
        <v>0</v>
      </c>
      <c r="F89" s="49">
        <f>StartUp!G9</f>
        <v>0</v>
      </c>
      <c r="G89" s="49">
        <f>StartUp!G9</f>
        <v>0</v>
      </c>
      <c r="H89" s="49">
        <f>StartUp!G9</f>
        <v>0</v>
      </c>
      <c r="I89" s="49">
        <f>StartUp!G9</f>
        <v>0</v>
      </c>
      <c r="J89" s="49">
        <f>StartUp!G9</f>
        <v>0</v>
      </c>
      <c r="K89" s="251">
        <f>StartUp!G9</f>
        <v>0</v>
      </c>
      <c r="L89" s="49">
        <f>StartUp!G9</f>
        <v>0</v>
      </c>
      <c r="M89" s="49">
        <f>StartUp!G9</f>
        <v>0</v>
      </c>
      <c r="N89" s="49">
        <f>StartUp!G9</f>
        <v>0</v>
      </c>
      <c r="O89" s="49">
        <f>StartUp!G9</f>
        <v>0</v>
      </c>
      <c r="P89" s="49">
        <f>StartUp!G9</f>
        <v>0</v>
      </c>
      <c r="Q89" s="49">
        <f>StartUp!G9</f>
        <v>0</v>
      </c>
      <c r="R89" s="49">
        <f>StartUp!G9</f>
        <v>0</v>
      </c>
      <c r="S89" s="49">
        <f>StartUp!G9</f>
        <v>0</v>
      </c>
      <c r="T89" s="49">
        <f>StartUp!G9</f>
        <v>0</v>
      </c>
      <c r="U89" s="251">
        <f>StartUp!G9</f>
        <v>0</v>
      </c>
      <c r="V89" s="251">
        <f>StartUp!G9</f>
        <v>0</v>
      </c>
      <c r="W89" s="251">
        <f>StartUp!G9</f>
        <v>0</v>
      </c>
      <c r="X89" s="49">
        <f>StartUp!G9</f>
        <v>0</v>
      </c>
      <c r="Y89" s="49">
        <f>StartUp!G9</f>
        <v>0</v>
      </c>
      <c r="Z89" s="49">
        <f>StartUp!G9</f>
        <v>0</v>
      </c>
      <c r="AA89" s="49">
        <f>StartUp!G9</f>
        <v>0</v>
      </c>
      <c r="AB89" s="49">
        <f>StartUp!G9</f>
        <v>0</v>
      </c>
      <c r="AC89" s="49">
        <f>StartUp!G9</f>
        <v>0</v>
      </c>
      <c r="AD89" s="49">
        <f>StartUp!G9</f>
        <v>0</v>
      </c>
      <c r="AE89" s="49">
        <f>StartUp!G9</f>
        <v>0</v>
      </c>
      <c r="AF89" s="49">
        <f>StartUp!G9</f>
        <v>0</v>
      </c>
      <c r="AG89" s="49">
        <f>StartUp!G9</f>
        <v>0</v>
      </c>
      <c r="AH89" s="49">
        <f>StartUp!G9</f>
        <v>0</v>
      </c>
      <c r="AI89" s="32"/>
      <c r="AJ89" s="299"/>
    </row>
    <row r="90" spans="1:36" ht="21.6" hidden="1" customHeight="1">
      <c r="A90" s="299"/>
      <c r="B90" s="299"/>
      <c r="C90" s="299" t="s">
        <v>12</v>
      </c>
      <c r="K90" s="242"/>
      <c r="U90" s="242"/>
      <c r="V90" s="242"/>
      <c r="W90" s="242"/>
      <c r="AJ90" s="299"/>
    </row>
    <row r="91" spans="1:36">
      <c r="A91" s="299"/>
      <c r="B91" s="299" t="s">
        <v>888</v>
      </c>
      <c r="C91" s="299"/>
      <c r="D91" s="105" t="s">
        <v>889</v>
      </c>
      <c r="E91" s="216">
        <f t="array" ref="E91">ROUND(E14+E17+E23+E26+E32+E33+E34+E35+E36+E41+E42+E43+E44+E47+E50+E51+E52+E53+E66,2)</f>
        <v>0</v>
      </c>
      <c r="F91" s="216">
        <f t="array" ref="F91">ROUND(F14+F17+F23+F26+F32+F33+F34+F35+F36+F41+F42+F43+F44+F47+F50+F51+F52+F53+F66,2)</f>
        <v>0</v>
      </c>
      <c r="G91" s="216">
        <f>ROUND(E91+F91,2)</f>
        <v>0</v>
      </c>
      <c r="H91" s="216">
        <f t="array" ref="H91">ROUND(H14+H17+H23+H26+H32+H33+H34+H35+H36+H41+H42+H43+H44+H47+H50+H51+H52+H53+H66,2)</f>
        <v>0</v>
      </c>
      <c r="I91" s="216">
        <f>ROUND(G91+H91,2)</f>
        <v>0</v>
      </c>
      <c r="J91" s="216">
        <f t="array" ref="J91">ROUND(J14+J17+J23+J26+J32+J33+J34+J35+J36+J41+J42+J43+J44+J47+J50+J51+J52+J53+J66,2)</f>
        <v>0</v>
      </c>
      <c r="K91" s="216">
        <f t="array" ref="K91">ROUND(K14+K17+K23+K26+K32+K33+K34+K35+K36+K41+K42+K43+K44+K47+K50+K51+K52+K53+K66,2)</f>
        <v>0</v>
      </c>
      <c r="L91" s="216">
        <f t="array" ref="L91">ROUND(L14+L17+L23+L26+L32+L33+L34+L35+L36+L41+L42+L43+L44+L47+L50+L51+L52+L53+L66,2)</f>
        <v>0</v>
      </c>
      <c r="M91" s="216">
        <f t="array" ref="M91">ROUND(M14+M17+M23+M26+M32+M33+M34+M35+M36+M41+M42+M43+M44+M47+M50+M51+M52+M53+M66,2)</f>
        <v>0</v>
      </c>
      <c r="N91" s="216">
        <f t="array" ref="N91">ROUND(N14+N17+N23+N26+N32+N33+N34+N35+N36+N41+N42+N43+N44+N47+N50+N51+N52+N53+N66,2)</f>
        <v>0</v>
      </c>
      <c r="O91" s="216">
        <f t="array" ref="O91">ROUND(O14+O17+O23+O26+O32+O33+O34+O35+O36+O41+O42+O43+O44+O47+O50+O51+O52+O53+O66,2)</f>
        <v>0</v>
      </c>
      <c r="P91" s="216">
        <f t="array" ref="P91">ROUND(P14+P17+P23+P26+P32+P33+P34+P35+P36+P41+P42+P43+P44+P47+P50+P51+P52+P53+P66,2)</f>
        <v>0</v>
      </c>
      <c r="Q91" s="216">
        <f t="array" ref="Q91">ROUND(Q14+Q17+Q23+Q26+Q32+Q33+Q34+Q35+Q36+Q41+Q42+Q43+Q44+Q47+Q50+Q51+Q52+Q53+Q66,2)</f>
        <v>0</v>
      </c>
      <c r="R91" s="216">
        <f t="array" ref="R91">ROUND(R14+R17+R23+R26+R32+R33+R34+R35+R36+R41+R42+R43+R44+R47+R50+R51+R52+R53+R66,2)</f>
        <v>0</v>
      </c>
      <c r="S91" s="216">
        <f t="array" ref="S91">ROUND(S14+S17+S23+S26+S32+S33+S34+S35+S36+S41+S42+S43+S44+S47+S50+S51+S52+S53+S66,2)</f>
        <v>0</v>
      </c>
      <c r="T91" s="216">
        <f t="array" ref="T91">ROUND(IF((N91+O91-P91-Q91-R91+S91)&lt;0,0,(N91+O91-P91-Q91-R91+S91)),2)</f>
        <v>0</v>
      </c>
      <c r="U91" s="216">
        <f t="array" ref="U91">ROUND(U14+U17+U23+U26+U32+U33+U34+U35+U36+U41+U42+U43+U44+U47+U50+U51+U52+U53+U66,2)</f>
        <v>0</v>
      </c>
      <c r="V91" s="216">
        <f t="array" ref="V91">ROUND(V14+V17+V23+V26+V32+V33+V34+V35+V36+V41+V42+V43+V44+V47+V50+V51+V52+V53+V66,2)</f>
        <v>0</v>
      </c>
      <c r="W91" s="216">
        <f t="array" ref="W91">ROUND(W14+W17+W23+W26+W32+W33+W34+W35+W36+W41+W42+W43+W44+W47+W50+W51+W52+W53+W66,2)</f>
        <v>0</v>
      </c>
      <c r="X91" s="216">
        <f t="array" ref="X91">ROUND(X14+X17+X23+X26+X32+X33+X34+X35+X36+X41+X42+X43+X44+X47+X50+X51+X52+X53+X66,2)</f>
        <v>0</v>
      </c>
      <c r="Y91" s="216">
        <f t="array" ref="Y91">ROUND(Y14+Y17+Y23+Y26+Y32+Y33+Y34+Y35+Y36+Y41+Y42+Y43+Y44+Y47+Y50+Y51+Y52+Y53+Y66,2)</f>
        <v>0</v>
      </c>
      <c r="Z91" s="216">
        <f t="array" ref="Z91">ROUND(Z14+Z17+Z23+Z26+Z32+Z33+Z34+Z35+Z36+Z41+Z42+Z43+Z44+Z47+Z50+Z51+Z52+Z53+Z66,2)</f>
        <v>0</v>
      </c>
      <c r="AA91" s="216">
        <f t="array" ref="AA91">ROUND(AA14+AA17+AA23+AA26+AA32+AA33+AA34+AA35+AA36+AA41+AA42+AA43+AA44+AA47+AA50+AA51+AA52+AA53+AA66,2)</f>
        <v>0</v>
      </c>
      <c r="AB91" s="216">
        <f t="array" ref="AB91">ROUND(AB14+AB17+AB23+AB26+AB32+AB33+AB34+AB35+AB36+AB41+AB42+AB43+AB44+AB47+AB50+AB51+AB52+AB53+AB66,2)</f>
        <v>0</v>
      </c>
      <c r="AC91" s="216">
        <f t="array" ref="AC91">ROUND(AC14+AC17+AC23+AC26+AC32+AC33+AC34+AC35+AC36+AC41+AC42+AC43+AC44+AC47+AC50+AC51+AC52+AC53+AC66,2)</f>
        <v>0</v>
      </c>
      <c r="AD91" s="216">
        <f t="array" ref="AD91">ROUND(AD14+AD17+AD23+AD26+AD32+AD33+AD34+AD35+AD36+AD41+AD42+AD43+AD44+AD47+AD50+AD51+AD52+AD53+AD66,2)</f>
        <v>0</v>
      </c>
      <c r="AE91" s="216">
        <f t="array" ref="AE91">ROUND(AE14+AE17+AE23+AE26+AE32+AE33+AE34+AE35+AE36+AE41+AE42+AE43+AE44+AE47+AE50+AE51+AE52+AE53+AE66,2)</f>
        <v>0</v>
      </c>
      <c r="AF91" s="216">
        <f t="array" ref="AF91">ROUND(AF14+AF17+AF23+AF26+AF32+AF33+AF34+AF35+AF36+AF41+AF42+AF43+AF44+AF47+AF50+AF51+AF52+AF53+AF66,2)</f>
        <v>0</v>
      </c>
      <c r="AG91" s="216">
        <f t="array" ref="AG91">ROUND(AG14+AG17+AG23+AG26+AG32+AG33+AG34+AG35+AG36+AG41+AG42+AG43+AG44+AG47+AG50+AG51+AG52+AG53+AG66,2)</f>
        <v>0</v>
      </c>
      <c r="AH91" s="216">
        <f t="array" ref="AH91">ROUND(AH14+AH17+AH23+AH26+AH32+AH33+AH34+AH35+AH36+AH41+AH42+AH43+AH44+AH47+AH50+AH51+AH52+AH53+AH66,2)</f>
        <v>0</v>
      </c>
      <c r="AJ91" s="299"/>
    </row>
    <row r="92" spans="1:36">
      <c r="A92" s="299"/>
      <c r="B92" s="299"/>
      <c r="C92" s="299"/>
      <c r="D92" s="427" t="s">
        <v>240</v>
      </c>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218"/>
      <c r="AF92" s="218"/>
      <c r="AG92" s="218"/>
      <c r="AH92" s="221"/>
      <c r="AJ92" s="299"/>
    </row>
    <row r="93" spans="1:36">
      <c r="A93" s="299"/>
      <c r="B93" s="299"/>
      <c r="C93" s="299"/>
      <c r="D93" s="376" t="s">
        <v>2145</v>
      </c>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429"/>
      <c r="AE93" s="218"/>
      <c r="AF93" s="218"/>
      <c r="AG93" s="218"/>
      <c r="AH93" s="221"/>
      <c r="AJ93" s="299"/>
    </row>
    <row r="94" spans="1:36">
      <c r="A94" s="299"/>
      <c r="B94" s="299"/>
      <c r="C94" s="299"/>
      <c r="D94" s="376" t="s">
        <v>2146</v>
      </c>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429"/>
      <c r="AE94" s="218"/>
      <c r="AF94" s="218"/>
      <c r="AG94" s="218"/>
      <c r="AH94" s="221"/>
      <c r="AJ94" s="299"/>
    </row>
    <row r="95" spans="1:36">
      <c r="A95" s="299"/>
      <c r="B95" s="299"/>
      <c r="C95" s="299"/>
      <c r="D95" s="376" t="s">
        <v>2147</v>
      </c>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429"/>
      <c r="AE95" s="218"/>
      <c r="AF95" s="218"/>
      <c r="AG95" s="218"/>
      <c r="AH95" s="221"/>
      <c r="AJ95" s="299"/>
    </row>
    <row r="96" spans="1:36">
      <c r="A96" s="299"/>
      <c r="B96" s="299"/>
      <c r="C96" s="299"/>
      <c r="D96" s="429" t="s">
        <v>2148</v>
      </c>
      <c r="E96" s="430"/>
      <c r="F96" s="430"/>
      <c r="G96" s="430"/>
      <c r="H96" s="430"/>
      <c r="I96" s="430"/>
      <c r="J96" s="430"/>
      <c r="K96" s="430"/>
      <c r="L96" s="430"/>
      <c r="M96" s="430"/>
      <c r="N96" s="430"/>
      <c r="O96" s="430"/>
      <c r="P96" s="430"/>
      <c r="Q96" s="430"/>
      <c r="R96" s="430"/>
      <c r="S96" s="430"/>
      <c r="T96" s="430"/>
      <c r="U96" s="430"/>
      <c r="V96" s="430"/>
      <c r="W96" s="430"/>
      <c r="X96" s="430"/>
      <c r="Y96" s="430"/>
      <c r="Z96" s="430"/>
      <c r="AA96" s="430"/>
      <c r="AB96" s="430"/>
      <c r="AC96" s="430"/>
      <c r="AD96" s="430"/>
      <c r="AE96" s="201"/>
      <c r="AF96" s="201"/>
      <c r="AG96" s="201"/>
      <c r="AH96" s="202"/>
      <c r="AJ96" s="299"/>
    </row>
    <row r="97" spans="1:36">
      <c r="A97" s="299"/>
      <c r="B97" s="299"/>
      <c r="C97" s="299" t="s">
        <v>12</v>
      </c>
      <c r="AJ97" s="299"/>
    </row>
    <row r="98" spans="1:36">
      <c r="A98" s="299"/>
      <c r="B98" s="299"/>
      <c r="C98" s="299" t="s">
        <v>30</v>
      </c>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t="s">
        <v>31</v>
      </c>
    </row>
    <row r="99" spans="1:36" ht="15" customHeight="1">
      <c r="D99" s="425" t="s">
        <v>276</v>
      </c>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219"/>
      <c r="AF99" s="219"/>
      <c r="AG99" s="219"/>
      <c r="AH99" s="220"/>
    </row>
  </sheetData>
  <mergeCells count="9">
    <mergeCell ref="D99:AD99"/>
    <mergeCell ref="D1:AD1"/>
    <mergeCell ref="D10:AB10"/>
    <mergeCell ref="D92:AD92"/>
    <mergeCell ref="D93:AD93"/>
    <mergeCell ref="D94:AD94"/>
    <mergeCell ref="D95:AD95"/>
    <mergeCell ref="D96:AD96"/>
    <mergeCell ref="AC10:AH10"/>
  </mergeCells>
  <phoneticPr fontId="16" type="noConversion"/>
  <dataValidations count="6">
    <dataValidation type="decimal" allowBlank="1" showInputMessage="1" showErrorMessage="1" errorTitle="Input Error" error="Please enter a numeric value between 0 and 99999999999999999" sqref="K36:S36 J15:Q16 K48:Q52 K17:S17 K23:S23 K26:S26 I14:I16 K18:Q22 K24:Q25 K27:Q35 K37:Q43 K45:Q46 K44:S44 K47:T47 T14:T46 T48:T52 T77:AH77 E91:AH91 E66:AH66 E77:Q77 E14:H53 J14:S14 U14:AH52 I17:J53 K53:Q53 T53:AH53">
      <formula1>0</formula1>
      <formula2>99999999999999900</formula2>
    </dataValidation>
    <dataValidation type="decimal" allowBlank="1" showInputMessage="1" showErrorMessage="1" errorTitle="Input Error" error="Please enter a numeric value between -99999999999999999 and 99999999999999999" sqref="S77 S15:S16 S18:S22 S24:S25 S48:S52 S37:S43 S45:S46 S27:S35">
      <formula1>-99999999999999900</formula1>
      <formula2>99999999999999900</formula2>
    </dataValidation>
    <dataValidation type="decimal" allowBlank="1" showInputMessage="1" showErrorMessage="1" errorTitle="Input Error" error="Please enter a numeric value between -99999999999999999  and 99999999999999999" sqref="R77 R48:R52 R45:R46 R27:R35 R37:R43">
      <formula1>-99999999999999900</formula1>
      <formula2>99999999999999900</formula2>
    </dataValidation>
    <dataValidation type="decimal" allowBlank="1" showInputMessage="1" showErrorMessage="1" errorTitle="Input Error" error="Please enter a numeric value between -99999999999999900 and 99999999999999999" sqref="R15:R16 R24:R25 R18:R22">
      <formula1>-99999999999999900</formula1>
      <formula2>99999999999999900</formula2>
    </dataValidation>
    <dataValidation type="decimal" allowBlank="1" showInputMessage="1" showErrorMessage="1" errorTitle="Input Error" error="Please enter a numeric value between -99999999999999999  and 99999999999999999" sqref="S53">
      <formula1>-99999999999999900</formula1>
      <formula2>99999999999999900</formula2>
    </dataValidation>
    <dataValidation type="decimal" allowBlank="1" showInputMessage="1" showErrorMessage="1" errorTitle="Input Error" error="Please enter a numeric value between -99999999999999999  and 99999999999999999" sqref="R53">
      <formula1>-99999999999999900</formula1>
      <formula2>99999999999999900</formula2>
    </dataValidation>
  </dataValidations>
  <hyperlinks>
    <hyperlink ref="D3" location="Navigation!E16" display="Back To Navigation Page"/>
    <hyperlink ref="M5" r:id="rId1"/>
    <hyperlink ref="M60" r:id="rId2"/>
    <hyperlink ref="M71" r:id="rId3"/>
    <hyperlink ref="M85" r:id="rId4"/>
  </hyperlinks>
  <pageMargins left="0.75" right="0.75" top="1" bottom="1" header="0.5" footer="0.5"/>
  <pageSetup orientation="portrait" horizontalDpi="300" verticalDpi="200" r:id="rId5"/>
  <headerFooter alignWithMargins="0"/>
  <ignoredErrors>
    <ignoredError sqref="G14:G53 G66:I66 G91:I91 H44:I44 H47:I47 H36:I36 H14:I14 H17:I17 H23:I23 H26:I26" formula="1"/>
  </ignoredErrors>
  <legacyDrawing r:id="rId6"/>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M117"/>
  <sheetViews>
    <sheetView showGridLines="0" zoomScale="90" zoomScaleNormal="90" workbookViewId="0">
      <pane xSplit="4" ySplit="13" topLeftCell="E56" activePane="bottomRight" state="frozen"/>
      <selection activeCell="D1" sqref="D1"/>
      <selection pane="topRight" activeCell="E1" sqref="E1"/>
      <selection pane="bottomLeft" activeCell="D14" sqref="D14"/>
      <selection pane="bottomRight" sqref="A1:C1048576"/>
    </sheetView>
  </sheetViews>
  <sheetFormatPr defaultColWidth="9.140625" defaultRowHeight="15"/>
  <cols>
    <col min="1" max="1" width="17.140625" style="169" hidden="1" customWidth="1"/>
    <col min="2" max="2" width="13.140625" style="169" hidden="1" customWidth="1"/>
    <col min="3" max="3" width="10.28515625" style="169" hidden="1" customWidth="1"/>
    <col min="4" max="4" width="67.28515625" style="148" customWidth="1"/>
    <col min="5" max="10" width="18.5703125" style="148" customWidth="1"/>
    <col min="11" max="11" width="18.5703125" style="242" customWidth="1"/>
    <col min="12" max="20" width="18.5703125" style="148" customWidth="1"/>
    <col min="21" max="23" width="18.5703125" style="242" customWidth="1"/>
    <col min="24" max="34" width="18.5703125" style="148" customWidth="1"/>
    <col min="35" max="35" width="13.28515625" style="148" customWidth="1"/>
    <col min="36" max="16384" width="9.140625" style="148"/>
  </cols>
  <sheetData>
    <row r="1" spans="1:39" ht="27.95" customHeight="1">
      <c r="A1" s="182" t="s">
        <v>2198</v>
      </c>
      <c r="D1" s="315" t="s">
        <v>2</v>
      </c>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178"/>
      <c r="AF1" s="178"/>
      <c r="AG1" s="178"/>
      <c r="AH1" s="178"/>
      <c r="AI1" s="1"/>
    </row>
    <row r="3" spans="1:39" s="169" customFormat="1">
      <c r="D3" s="2" t="s">
        <v>8</v>
      </c>
    </row>
    <row r="4" spans="1:39" s="169" customFormat="1">
      <c r="A4" s="299"/>
      <c r="B4" s="299"/>
      <c r="C4" s="299" t="s">
        <v>2158</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181"/>
      <c r="AL4" s="181"/>
      <c r="AM4" s="181"/>
    </row>
    <row r="5" spans="1:39" s="169" customFormat="1" hidden="1">
      <c r="A5" s="299"/>
      <c r="B5" s="299"/>
      <c r="C5" s="299"/>
      <c r="D5" s="299"/>
      <c r="E5" s="299" t="s">
        <v>2021</v>
      </c>
      <c r="F5" s="299" t="s">
        <v>2022</v>
      </c>
      <c r="G5" s="299" t="s">
        <v>401</v>
      </c>
      <c r="H5" s="299" t="s">
        <v>404</v>
      </c>
      <c r="I5" s="299" t="s">
        <v>405</v>
      </c>
      <c r="J5" s="299" t="s">
        <v>795</v>
      </c>
      <c r="K5" s="299" t="s">
        <v>2250</v>
      </c>
      <c r="L5" s="299" t="s">
        <v>2023</v>
      </c>
      <c r="M5" s="300" t="s">
        <v>600</v>
      </c>
      <c r="N5" s="299" t="s">
        <v>601</v>
      </c>
      <c r="O5" s="299" t="s">
        <v>602</v>
      </c>
      <c r="P5" s="299" t="s">
        <v>796</v>
      </c>
      <c r="Q5" s="299" t="s">
        <v>797</v>
      </c>
      <c r="R5" s="299" t="s">
        <v>798</v>
      </c>
      <c r="S5" s="299" t="s">
        <v>606</v>
      </c>
      <c r="T5" s="299" t="s">
        <v>607</v>
      </c>
      <c r="U5" s="299" t="s">
        <v>2254</v>
      </c>
      <c r="V5" s="299" t="s">
        <v>2255</v>
      </c>
      <c r="W5" s="299" t="s">
        <v>2256</v>
      </c>
      <c r="X5" s="299" t="s">
        <v>608</v>
      </c>
      <c r="Y5" s="299" t="s">
        <v>609</v>
      </c>
      <c r="Z5" s="299" t="s">
        <v>610</v>
      </c>
      <c r="AA5" s="299" t="s">
        <v>402</v>
      </c>
      <c r="AB5" s="299" t="s">
        <v>611</v>
      </c>
      <c r="AC5" s="299" t="s">
        <v>612</v>
      </c>
      <c r="AD5" s="299" t="s">
        <v>799</v>
      </c>
      <c r="AE5" s="299" t="s">
        <v>2015</v>
      </c>
      <c r="AF5" s="299" t="s">
        <v>2016</v>
      </c>
      <c r="AG5" s="299" t="s">
        <v>2017</v>
      </c>
      <c r="AH5" s="299" t="s">
        <v>2018</v>
      </c>
      <c r="AI5" s="299"/>
      <c r="AJ5" s="299"/>
      <c r="AK5" s="181"/>
      <c r="AL5" s="181"/>
      <c r="AM5" s="181"/>
    </row>
    <row r="6" spans="1:39" s="169" customFormat="1" hidden="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181"/>
      <c r="AL6" s="181"/>
      <c r="AM6" s="181"/>
    </row>
    <row r="7" spans="1:39" s="169" customFormat="1" hidden="1">
      <c r="A7" s="299"/>
      <c r="B7" s="299"/>
      <c r="C7" s="299" t="s">
        <v>10</v>
      </c>
      <c r="D7" s="299" t="s">
        <v>11</v>
      </c>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t="s">
        <v>12</v>
      </c>
      <c r="AJ7" s="299" t="s">
        <v>13</v>
      </c>
      <c r="AK7" s="181"/>
      <c r="AL7" s="181"/>
      <c r="AM7" s="181"/>
    </row>
    <row r="8" spans="1:39" hidden="1">
      <c r="A8" s="299"/>
      <c r="B8" s="299"/>
      <c r="C8" s="299" t="s">
        <v>156</v>
      </c>
      <c r="D8" s="54" t="s">
        <v>157</v>
      </c>
      <c r="E8" s="49" t="str">
        <f>StartUp!G8</f>
        <v>01-Jan-2020</v>
      </c>
      <c r="F8" s="49" t="str">
        <f>StartUp!G8</f>
        <v>01-Jan-2020</v>
      </c>
      <c r="G8" s="49" t="str">
        <f>StartUp!G8</f>
        <v>01-Jan-2020</v>
      </c>
      <c r="H8" s="49" t="str">
        <f>StartUp!G8</f>
        <v>01-Jan-2020</v>
      </c>
      <c r="I8" s="49" t="str">
        <f>StartUp!G8</f>
        <v>01-Jan-2020</v>
      </c>
      <c r="J8" s="49" t="str">
        <f>StartUp!G8</f>
        <v>01-Jan-2020</v>
      </c>
      <c r="K8" s="251" t="str">
        <f>StartUp!G8</f>
        <v>01-Jan-2020</v>
      </c>
      <c r="L8" s="49" t="str">
        <f>StartUp!G8</f>
        <v>01-Jan-2020</v>
      </c>
      <c r="M8" s="49" t="str">
        <f>StartUp!G10</f>
        <v>01-Apr-2019</v>
      </c>
      <c r="N8" s="49" t="str">
        <f>StartUp!G10</f>
        <v>01-Apr-2019</v>
      </c>
      <c r="O8" s="49" t="str">
        <f>StartUp!G10</f>
        <v>01-Apr-2019</v>
      </c>
      <c r="P8" s="49" t="str">
        <f>StartUp!G10</f>
        <v>01-Apr-2019</v>
      </c>
      <c r="Q8" s="49" t="str">
        <f>StartUp!G10</f>
        <v>01-Apr-2019</v>
      </c>
      <c r="R8" s="49" t="str">
        <f>StartUp!G10</f>
        <v>01-Apr-2019</v>
      </c>
      <c r="S8" s="49" t="str">
        <f>StartUp!G10</f>
        <v>01-Apr-2019</v>
      </c>
      <c r="T8" s="49" t="str">
        <f>StartUp!G10</f>
        <v>01-Apr-2019</v>
      </c>
      <c r="U8" s="251" t="str">
        <f>StartUp!G8</f>
        <v>01-Jan-2020</v>
      </c>
      <c r="V8" s="251" t="str">
        <f>StartUp!G8</f>
        <v>01-Jan-2020</v>
      </c>
      <c r="W8" s="251" t="str">
        <f>StartUp!G8</f>
        <v>01-Jan-2020</v>
      </c>
      <c r="X8" s="49" t="str">
        <f>StartUp!G8</f>
        <v>01-Jan-2020</v>
      </c>
      <c r="Y8" s="49" t="str">
        <f>StartUp!G8</f>
        <v>01-Jan-2020</v>
      </c>
      <c r="Z8" s="49" t="str">
        <f>StartUp!G8</f>
        <v>01-Jan-2020</v>
      </c>
      <c r="AA8" s="49" t="str">
        <f>StartUp!G10</f>
        <v>01-Apr-2019</v>
      </c>
      <c r="AB8" s="49" t="str">
        <f>StartUp!G10</f>
        <v>01-Apr-2019</v>
      </c>
      <c r="AC8" s="251" t="str">
        <f>StartUp!G10</f>
        <v>01-Apr-2019</v>
      </c>
      <c r="AD8" s="49" t="str">
        <f>StartUp!G10</f>
        <v>01-Apr-2019</v>
      </c>
      <c r="AE8" s="49" t="str">
        <f>StartUp!G10</f>
        <v>01-Apr-2019</v>
      </c>
      <c r="AF8" s="49" t="str">
        <f>StartUp!G10</f>
        <v>01-Apr-2019</v>
      </c>
      <c r="AG8" s="49" t="str">
        <f>StartUp!G10</f>
        <v>01-Apr-2019</v>
      </c>
      <c r="AH8" s="49" t="str">
        <f>StartUp!G10</f>
        <v>01-Apr-2019</v>
      </c>
      <c r="AI8" s="149"/>
      <c r="AJ8" s="299" t="s">
        <v>800</v>
      </c>
      <c r="AK8" s="149"/>
      <c r="AL8" s="149"/>
      <c r="AM8" s="149"/>
    </row>
    <row r="9" spans="1:39" hidden="1">
      <c r="A9" s="299"/>
      <c r="B9" s="299"/>
      <c r="C9" s="299" t="s">
        <v>158</v>
      </c>
      <c r="D9" s="54" t="s">
        <v>159</v>
      </c>
      <c r="E9" s="100">
        <f>StartUp!G9</f>
        <v>0</v>
      </c>
      <c r="F9" s="100">
        <f>StartUp!G9</f>
        <v>0</v>
      </c>
      <c r="G9" s="100">
        <f>StartUp!G9</f>
        <v>0</v>
      </c>
      <c r="H9" s="100">
        <f>StartUp!G9</f>
        <v>0</v>
      </c>
      <c r="I9" s="100">
        <f>StartUp!G9</f>
        <v>0</v>
      </c>
      <c r="J9" s="100">
        <f>StartUp!G9</f>
        <v>0</v>
      </c>
      <c r="K9" s="100">
        <f>StartUp!G9</f>
        <v>0</v>
      </c>
      <c r="L9" s="100">
        <f>StartUp!G9</f>
        <v>0</v>
      </c>
      <c r="M9" s="100">
        <f>StartUp!G9</f>
        <v>0</v>
      </c>
      <c r="N9" s="100">
        <f>StartUp!G9</f>
        <v>0</v>
      </c>
      <c r="O9" s="100">
        <f>StartUp!G9</f>
        <v>0</v>
      </c>
      <c r="P9" s="100">
        <f>StartUp!G9</f>
        <v>0</v>
      </c>
      <c r="Q9" s="100">
        <f>StartUp!G9</f>
        <v>0</v>
      </c>
      <c r="R9" s="100">
        <f>StartUp!G9</f>
        <v>0</v>
      </c>
      <c r="S9" s="100">
        <f>StartUp!G9</f>
        <v>0</v>
      </c>
      <c r="T9" s="100">
        <f>StartUp!G9</f>
        <v>0</v>
      </c>
      <c r="U9" s="100">
        <f>StartUp!G9</f>
        <v>0</v>
      </c>
      <c r="V9" s="100">
        <f>StartUp!G9</f>
        <v>0</v>
      </c>
      <c r="W9" s="100">
        <f>StartUp!G9</f>
        <v>0</v>
      </c>
      <c r="X9" s="100">
        <f>StartUp!G9</f>
        <v>0</v>
      </c>
      <c r="Y9" s="100">
        <f>StartUp!G9</f>
        <v>0</v>
      </c>
      <c r="Z9" s="100">
        <f>StartUp!G9</f>
        <v>0</v>
      </c>
      <c r="AA9" s="100">
        <f>StartUp!G9</f>
        <v>0</v>
      </c>
      <c r="AB9" s="100">
        <f>StartUp!G9</f>
        <v>0</v>
      </c>
      <c r="AC9" s="100">
        <f>StartUp!G9</f>
        <v>0</v>
      </c>
      <c r="AD9" s="100">
        <f>StartUp!G9</f>
        <v>0</v>
      </c>
      <c r="AE9" s="49">
        <f>StartUp!G9</f>
        <v>0</v>
      </c>
      <c r="AF9" s="49">
        <f>StartUp!G9</f>
        <v>0</v>
      </c>
      <c r="AG9" s="49">
        <f>StartUp!G9</f>
        <v>0</v>
      </c>
      <c r="AH9" s="49">
        <f>StartUp!G9</f>
        <v>0</v>
      </c>
      <c r="AI9" s="149"/>
      <c r="AJ9" s="299"/>
      <c r="AK9" s="149"/>
      <c r="AL9" s="149"/>
      <c r="AM9" s="149"/>
    </row>
    <row r="10" spans="1:39" ht="15.75" customHeight="1">
      <c r="A10" s="299"/>
      <c r="B10" s="299"/>
      <c r="C10" s="299" t="s">
        <v>11</v>
      </c>
      <c r="D10" s="383" t="s">
        <v>2117</v>
      </c>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431" t="s">
        <v>39</v>
      </c>
      <c r="AD10" s="431"/>
      <c r="AE10" s="431"/>
      <c r="AF10" s="431"/>
      <c r="AG10" s="431"/>
      <c r="AH10" s="431"/>
      <c r="AI10" s="149"/>
      <c r="AJ10" s="299"/>
      <c r="AK10" s="149"/>
      <c r="AL10" s="149"/>
      <c r="AM10" s="149"/>
    </row>
    <row r="11" spans="1:39" ht="120">
      <c r="A11" s="299"/>
      <c r="B11" s="299"/>
      <c r="C11" s="299" t="s">
        <v>11</v>
      </c>
      <c r="D11" s="179" t="s">
        <v>802</v>
      </c>
      <c r="E11" s="101" t="s">
        <v>2019</v>
      </c>
      <c r="F11" s="101" t="s">
        <v>2020</v>
      </c>
      <c r="G11" s="101" t="s">
        <v>803</v>
      </c>
      <c r="H11" s="101" t="s">
        <v>804</v>
      </c>
      <c r="I11" s="101" t="s">
        <v>423</v>
      </c>
      <c r="J11" s="101" t="s">
        <v>616</v>
      </c>
      <c r="K11" s="101" t="s">
        <v>2249</v>
      </c>
      <c r="L11" s="101" t="s">
        <v>2375</v>
      </c>
      <c r="M11" s="101" t="s">
        <v>2121</v>
      </c>
      <c r="N11" s="101" t="s">
        <v>2122</v>
      </c>
      <c r="O11" s="101" t="s">
        <v>2123</v>
      </c>
      <c r="P11" s="101" t="s">
        <v>617</v>
      </c>
      <c r="Q11" s="101" t="s">
        <v>618</v>
      </c>
      <c r="R11" s="101" t="s">
        <v>619</v>
      </c>
      <c r="S11" s="101" t="s">
        <v>620</v>
      </c>
      <c r="T11" s="101" t="s">
        <v>2124</v>
      </c>
      <c r="U11" s="101" t="s">
        <v>2251</v>
      </c>
      <c r="V11" s="101" t="s">
        <v>2252</v>
      </c>
      <c r="W11" s="101" t="s">
        <v>2253</v>
      </c>
      <c r="X11" s="101" t="s">
        <v>621</v>
      </c>
      <c r="Y11" s="101" t="s">
        <v>237</v>
      </c>
      <c r="Z11" s="101" t="s">
        <v>239</v>
      </c>
      <c r="AA11" s="101" t="s">
        <v>622</v>
      </c>
      <c r="AB11" s="101" t="s">
        <v>623</v>
      </c>
      <c r="AC11" s="183" t="s">
        <v>624</v>
      </c>
      <c r="AD11" s="183" t="s">
        <v>625</v>
      </c>
      <c r="AE11" s="184" t="s">
        <v>2011</v>
      </c>
      <c r="AF11" s="184" t="s">
        <v>2012</v>
      </c>
      <c r="AG11" s="184" t="s">
        <v>2013</v>
      </c>
      <c r="AH11" s="184" t="s">
        <v>2014</v>
      </c>
      <c r="AJ11" s="299"/>
      <c r="AK11" s="149"/>
      <c r="AL11" s="149"/>
      <c r="AM11" s="149"/>
    </row>
    <row r="12" spans="1:39">
      <c r="A12" s="299"/>
      <c r="B12" s="299"/>
      <c r="C12" s="299" t="s">
        <v>11</v>
      </c>
      <c r="D12" s="102" t="s">
        <v>626</v>
      </c>
      <c r="E12" s="102" t="s">
        <v>627</v>
      </c>
      <c r="F12" s="102" t="s">
        <v>628</v>
      </c>
      <c r="G12" s="102" t="s">
        <v>629</v>
      </c>
      <c r="H12" s="102" t="s">
        <v>630</v>
      </c>
      <c r="I12" s="102" t="s">
        <v>631</v>
      </c>
      <c r="J12" s="102" t="s">
        <v>632</v>
      </c>
      <c r="K12" s="102" t="s">
        <v>633</v>
      </c>
      <c r="L12" s="102" t="s">
        <v>634</v>
      </c>
      <c r="M12" s="102" t="s">
        <v>635</v>
      </c>
      <c r="N12" s="102" t="s">
        <v>805</v>
      </c>
      <c r="O12" s="102" t="s">
        <v>636</v>
      </c>
      <c r="P12" s="102" t="s">
        <v>637</v>
      </c>
      <c r="Q12" s="102" t="s">
        <v>638</v>
      </c>
      <c r="R12" s="102" t="s">
        <v>639</v>
      </c>
      <c r="S12" s="102" t="s">
        <v>640</v>
      </c>
      <c r="T12" s="102" t="s">
        <v>641</v>
      </c>
      <c r="U12" s="102" t="s">
        <v>642</v>
      </c>
      <c r="V12" s="102" t="s">
        <v>806</v>
      </c>
      <c r="W12" s="102" t="s">
        <v>807</v>
      </c>
      <c r="X12" s="102" t="s">
        <v>2025</v>
      </c>
      <c r="Y12" s="102" t="s">
        <v>2026</v>
      </c>
      <c r="Z12" s="102" t="s">
        <v>2027</v>
      </c>
      <c r="AA12" s="102" t="s">
        <v>2028</v>
      </c>
      <c r="AB12" s="102" t="s">
        <v>2029</v>
      </c>
      <c r="AC12" s="102" t="s">
        <v>2030</v>
      </c>
      <c r="AD12" s="102" t="s">
        <v>2031</v>
      </c>
      <c r="AE12" s="102" t="s">
        <v>2032</v>
      </c>
      <c r="AF12" s="102" t="s">
        <v>2258</v>
      </c>
      <c r="AG12" s="102" t="s">
        <v>2259</v>
      </c>
      <c r="AH12" s="102" t="s">
        <v>2260</v>
      </c>
      <c r="AJ12" s="299"/>
      <c r="AK12" s="149"/>
      <c r="AL12" s="149"/>
      <c r="AM12" s="149"/>
    </row>
    <row r="13" spans="1:39" hidden="1">
      <c r="A13" s="299"/>
      <c r="B13" s="299"/>
      <c r="C13" s="299" t="s">
        <v>12</v>
      </c>
      <c r="AJ13" s="299"/>
      <c r="AK13" s="149"/>
      <c r="AL13" s="149"/>
      <c r="AM13" s="149"/>
    </row>
    <row r="14" spans="1:39">
      <c r="A14" s="299"/>
      <c r="B14" s="299" t="s">
        <v>2042</v>
      </c>
      <c r="C14" s="299"/>
      <c r="D14" s="180" t="s">
        <v>2037</v>
      </c>
      <c r="E14" s="103">
        <f>ROUND(E15+E18+E19+E20+E21+E22+E23+E24+E25+E26+E27,2)</f>
        <v>0</v>
      </c>
      <c r="F14" s="103">
        <f>ROUND(F15+F18+F19+F20+F21+F22+F23+F24+F25+F26+F27,2)</f>
        <v>0</v>
      </c>
      <c r="G14" s="103">
        <f>ROUND(E14+F14,2)</f>
        <v>0</v>
      </c>
      <c r="H14" s="103">
        <f>ROUND(H15+H18+H19+H20+H21+H22+H23+H24+H25+H26+H27,2)</f>
        <v>0</v>
      </c>
      <c r="I14" s="154">
        <f>ROUND(G14+H14,2)</f>
        <v>0</v>
      </c>
      <c r="J14" s="103">
        <f t="shared" ref="J14:S14" si="0">ROUND(J15+J18+J19+J20+J21+J22+J23+J24+J25+J26+J27,2)</f>
        <v>0</v>
      </c>
      <c r="K14" s="103">
        <f t="shared" si="0"/>
        <v>0</v>
      </c>
      <c r="L14" s="103">
        <f t="shared" si="0"/>
        <v>0</v>
      </c>
      <c r="M14" s="103">
        <f t="shared" si="0"/>
        <v>0</v>
      </c>
      <c r="N14" s="103">
        <f t="shared" si="0"/>
        <v>0</v>
      </c>
      <c r="O14" s="103">
        <f t="shared" si="0"/>
        <v>0</v>
      </c>
      <c r="P14" s="103">
        <f t="shared" si="0"/>
        <v>0</v>
      </c>
      <c r="Q14" s="103">
        <f t="shared" si="0"/>
        <v>0</v>
      </c>
      <c r="R14" s="103">
        <f t="shared" si="0"/>
        <v>0</v>
      </c>
      <c r="S14" s="103">
        <f t="shared" si="0"/>
        <v>0</v>
      </c>
      <c r="T14" s="154">
        <f t="array" ref="T14">ROUND(IF((N14+O14-P14-Q14-R14+S14)&lt;0,0,(N14+O14-P14-Q14-R14+S14)),2)</f>
        <v>0</v>
      </c>
      <c r="U14" s="103">
        <f t="shared" ref="U14:AH14" si="1">ROUND(U15+U18+U19+U20+U21+U22+U23+U24+U25+U26+U27,2)</f>
        <v>0</v>
      </c>
      <c r="V14" s="103">
        <f t="shared" si="1"/>
        <v>0</v>
      </c>
      <c r="W14" s="103">
        <f t="shared" si="1"/>
        <v>0</v>
      </c>
      <c r="X14" s="103">
        <f t="shared" si="1"/>
        <v>0</v>
      </c>
      <c r="Y14" s="103">
        <f t="shared" si="1"/>
        <v>0</v>
      </c>
      <c r="Z14" s="103">
        <f t="shared" si="1"/>
        <v>0</v>
      </c>
      <c r="AA14" s="103">
        <f t="shared" si="1"/>
        <v>0</v>
      </c>
      <c r="AB14" s="103">
        <f t="shared" si="1"/>
        <v>0</v>
      </c>
      <c r="AC14" s="103">
        <f t="shared" si="1"/>
        <v>0</v>
      </c>
      <c r="AD14" s="103">
        <f t="shared" si="1"/>
        <v>0</v>
      </c>
      <c r="AE14" s="103">
        <f t="shared" si="1"/>
        <v>0</v>
      </c>
      <c r="AF14" s="103">
        <f t="shared" si="1"/>
        <v>0</v>
      </c>
      <c r="AG14" s="103">
        <f t="shared" si="1"/>
        <v>0</v>
      </c>
      <c r="AH14" s="103">
        <f t="shared" si="1"/>
        <v>0</v>
      </c>
      <c r="AI14" s="151"/>
      <c r="AJ14" s="299"/>
      <c r="AK14" s="149"/>
      <c r="AL14" s="149"/>
      <c r="AM14" s="149"/>
    </row>
    <row r="15" spans="1:39">
      <c r="A15" s="299"/>
      <c r="B15" s="299" t="s">
        <v>2043</v>
      </c>
      <c r="C15" s="299"/>
      <c r="D15" s="164" t="s">
        <v>2038</v>
      </c>
      <c r="E15" s="103">
        <f t="array" ref="E15">ROUND(E16+E17,2)</f>
        <v>0</v>
      </c>
      <c r="F15" s="103">
        <f t="array" ref="F15">ROUND(F16+F17,2)</f>
        <v>0</v>
      </c>
      <c r="G15" s="103">
        <f t="shared" ref="G15:G68" si="2">ROUND(E15+F15,2)</f>
        <v>0</v>
      </c>
      <c r="H15" s="103">
        <f t="array" ref="H15">ROUND(H16+H17,2)</f>
        <v>0</v>
      </c>
      <c r="I15" s="154">
        <f t="shared" ref="I15:I68" si="3">ROUND(G15+H15,2)</f>
        <v>0</v>
      </c>
      <c r="J15" s="103">
        <f t="array" ref="J15">ROUND(J16+J17,2)</f>
        <v>0</v>
      </c>
      <c r="K15" s="103">
        <f t="array" ref="K15">ROUND(K16+K17,2)</f>
        <v>0</v>
      </c>
      <c r="L15" s="103">
        <f t="array" ref="L15">ROUND(L16+L17,2)</f>
        <v>0</v>
      </c>
      <c r="M15" s="103">
        <f t="array" ref="M15">ROUND(M16+M17,2)</f>
        <v>0</v>
      </c>
      <c r="N15" s="103">
        <f t="array" ref="N15">ROUND(N16+N17,2)</f>
        <v>0</v>
      </c>
      <c r="O15" s="103">
        <f t="array" ref="O15">ROUND(O16+O17,2)</f>
        <v>0</v>
      </c>
      <c r="P15" s="103">
        <f t="array" ref="P15">ROUND(P16+P17,2)</f>
        <v>0</v>
      </c>
      <c r="Q15" s="103">
        <f t="array" ref="Q15">ROUND(Q16+Q17,2)</f>
        <v>0</v>
      </c>
      <c r="R15" s="103">
        <f t="array" ref="R15">ROUND(R16+R17,2)</f>
        <v>0</v>
      </c>
      <c r="S15" s="103">
        <f t="array" ref="S15">ROUND(S16+S17,2)</f>
        <v>0</v>
      </c>
      <c r="T15" s="154">
        <f t="array" ref="T15">ROUND(IF((N15+O15-P15-Q15-R15+S15)&lt;0,0,(N15+O15-P15-Q15-R15+S15)),2)</f>
        <v>0</v>
      </c>
      <c r="U15" s="103">
        <f t="array" ref="U15">ROUND(U16+U17,2)</f>
        <v>0</v>
      </c>
      <c r="V15" s="103">
        <f t="array" ref="V15">ROUND(V16+V17,2)</f>
        <v>0</v>
      </c>
      <c r="W15" s="103">
        <f t="array" ref="W15">ROUND(W16+W17,2)</f>
        <v>0</v>
      </c>
      <c r="X15" s="103">
        <f t="array" ref="X15">ROUND(X16+X17,2)</f>
        <v>0</v>
      </c>
      <c r="Y15" s="103">
        <f t="array" ref="Y15">ROUND(Y16+Y17,2)</f>
        <v>0</v>
      </c>
      <c r="Z15" s="103">
        <f t="array" ref="Z15">ROUND(Z16+Z17,2)</f>
        <v>0</v>
      </c>
      <c r="AA15" s="103">
        <f t="array" ref="AA15">ROUND(AA16+AA17,2)</f>
        <v>0</v>
      </c>
      <c r="AB15" s="103">
        <f t="array" ref="AB15">ROUND(AB16+AB17,2)</f>
        <v>0</v>
      </c>
      <c r="AC15" s="103">
        <f t="array" ref="AC15">ROUND(AC16+AC17,2)</f>
        <v>0</v>
      </c>
      <c r="AD15" s="103">
        <f t="array" ref="AD15">ROUND(AD16+AD17,2)</f>
        <v>0</v>
      </c>
      <c r="AE15" s="103">
        <f t="array" ref="AE15">ROUND(AE16+AE17,2)</f>
        <v>0</v>
      </c>
      <c r="AF15" s="103">
        <f t="array" ref="AF15">ROUND(AF16+AF17,2)</f>
        <v>0</v>
      </c>
      <c r="AG15" s="103">
        <f t="array" ref="AG15">ROUND(AG16+AG17,2)</f>
        <v>0</v>
      </c>
      <c r="AH15" s="103">
        <f t="array" ref="AH15">ROUND(AH16+AH17,2)</f>
        <v>0</v>
      </c>
      <c r="AI15" s="151"/>
      <c r="AJ15" s="299"/>
      <c r="AK15" s="149"/>
      <c r="AL15" s="149"/>
      <c r="AM15" s="149"/>
    </row>
    <row r="16" spans="1:39">
      <c r="A16" s="299"/>
      <c r="B16" s="299" t="s">
        <v>2044</v>
      </c>
      <c r="C16" s="299"/>
      <c r="D16" s="167" t="s">
        <v>2039</v>
      </c>
      <c r="E16" s="152"/>
      <c r="F16" s="152"/>
      <c r="G16" s="103">
        <f t="shared" si="2"/>
        <v>0</v>
      </c>
      <c r="H16" s="150"/>
      <c r="I16" s="154">
        <f t="shared" si="3"/>
        <v>0</v>
      </c>
      <c r="J16" s="150"/>
      <c r="K16" s="244"/>
      <c r="L16" s="150"/>
      <c r="M16" s="150"/>
      <c r="N16" s="150"/>
      <c r="O16" s="150"/>
      <c r="P16" s="150"/>
      <c r="Q16" s="150"/>
      <c r="R16" s="150"/>
      <c r="S16" s="150"/>
      <c r="T16" s="154">
        <f t="array" ref="T16">ROUND(IF((N16+O16-P16-Q16-R16+S16)&lt;0,0,(N16+O16-P16-Q16-R16+S16)),2)</f>
        <v>0</v>
      </c>
      <c r="U16" s="244"/>
      <c r="V16" s="244"/>
      <c r="W16" s="244"/>
      <c r="X16" s="150"/>
      <c r="Y16" s="150"/>
      <c r="Z16" s="150"/>
      <c r="AA16" s="150"/>
      <c r="AB16" s="153"/>
      <c r="AC16" s="150"/>
      <c r="AD16" s="153"/>
      <c r="AE16" s="153"/>
      <c r="AF16" s="153"/>
      <c r="AG16" s="153"/>
      <c r="AH16" s="153"/>
      <c r="AI16" s="151"/>
      <c r="AJ16" s="299"/>
      <c r="AK16" s="149"/>
      <c r="AL16" s="149"/>
      <c r="AM16" s="149"/>
    </row>
    <row r="17" spans="1:39">
      <c r="A17" s="299"/>
      <c r="B17" s="299" t="s">
        <v>2119</v>
      </c>
      <c r="C17" s="299"/>
      <c r="D17" s="167" t="s">
        <v>2040</v>
      </c>
      <c r="E17" s="152"/>
      <c r="F17" s="152"/>
      <c r="G17" s="103">
        <f t="shared" si="2"/>
        <v>0</v>
      </c>
      <c r="H17" s="150"/>
      <c r="I17" s="154">
        <f t="shared" si="3"/>
        <v>0</v>
      </c>
      <c r="J17" s="150"/>
      <c r="K17" s="244"/>
      <c r="L17" s="150"/>
      <c r="M17" s="150"/>
      <c r="N17" s="150"/>
      <c r="O17" s="150"/>
      <c r="P17" s="150"/>
      <c r="Q17" s="150"/>
      <c r="R17" s="150"/>
      <c r="S17" s="150"/>
      <c r="T17" s="154">
        <f t="array" ref="T17">ROUND(IF((N17+O17-P17-Q17-R17+S17)&lt;0,0,(N17+O17-P17-Q17-R17+S17)),2)</f>
        <v>0</v>
      </c>
      <c r="U17" s="244"/>
      <c r="V17" s="244"/>
      <c r="W17" s="244"/>
      <c r="X17" s="150"/>
      <c r="Y17" s="150"/>
      <c r="Z17" s="150"/>
      <c r="AA17" s="150"/>
      <c r="AB17" s="153"/>
      <c r="AC17" s="150"/>
      <c r="AD17" s="153"/>
      <c r="AE17" s="153"/>
      <c r="AF17" s="153"/>
      <c r="AG17" s="153"/>
      <c r="AH17" s="153"/>
      <c r="AI17" s="151"/>
      <c r="AJ17" s="299"/>
      <c r="AK17" s="149"/>
      <c r="AL17" s="149"/>
      <c r="AM17" s="149"/>
    </row>
    <row r="18" spans="1:39">
      <c r="A18" s="299"/>
      <c r="B18" s="299" t="s">
        <v>2045</v>
      </c>
      <c r="C18" s="299"/>
      <c r="D18" s="164" t="s">
        <v>2041</v>
      </c>
      <c r="E18" s="152"/>
      <c r="F18" s="152"/>
      <c r="G18" s="103">
        <f t="shared" si="2"/>
        <v>0</v>
      </c>
      <c r="H18" s="150"/>
      <c r="I18" s="154">
        <f t="shared" si="3"/>
        <v>0</v>
      </c>
      <c r="J18" s="150"/>
      <c r="K18" s="244"/>
      <c r="L18" s="150"/>
      <c r="M18" s="150"/>
      <c r="N18" s="150"/>
      <c r="O18" s="150"/>
      <c r="P18" s="150"/>
      <c r="Q18" s="150"/>
      <c r="R18" s="150"/>
      <c r="S18" s="150"/>
      <c r="T18" s="154">
        <f t="array" ref="T18">ROUND(IF((N18+O18-P18-Q18-R18+S18)&lt;0,0,(N18+O18-P18-Q18-R18+S18)),2)</f>
        <v>0</v>
      </c>
      <c r="U18" s="244"/>
      <c r="V18" s="244"/>
      <c r="W18" s="244"/>
      <c r="X18" s="150"/>
      <c r="Y18" s="150"/>
      <c r="Z18" s="150"/>
      <c r="AA18" s="150"/>
      <c r="AB18" s="153"/>
      <c r="AC18" s="150"/>
      <c r="AD18" s="153"/>
      <c r="AE18" s="153"/>
      <c r="AF18" s="153"/>
      <c r="AG18" s="153"/>
      <c r="AH18" s="153"/>
      <c r="AI18" s="151"/>
      <c r="AJ18" s="299"/>
      <c r="AK18" s="149"/>
      <c r="AL18" s="149"/>
      <c r="AM18" s="149"/>
    </row>
    <row r="19" spans="1:39">
      <c r="A19" s="299"/>
      <c r="B19" s="299" t="s">
        <v>2049</v>
      </c>
      <c r="C19" s="299"/>
      <c r="D19" s="164" t="s">
        <v>2270</v>
      </c>
      <c r="E19" s="152"/>
      <c r="F19" s="152"/>
      <c r="G19" s="103">
        <f t="shared" si="2"/>
        <v>0</v>
      </c>
      <c r="H19" s="150"/>
      <c r="I19" s="154">
        <f t="shared" si="3"/>
        <v>0</v>
      </c>
      <c r="J19" s="150"/>
      <c r="K19" s="244"/>
      <c r="L19" s="150"/>
      <c r="M19" s="150"/>
      <c r="N19" s="150"/>
      <c r="O19" s="150"/>
      <c r="P19" s="150"/>
      <c r="Q19" s="150"/>
      <c r="R19" s="150"/>
      <c r="S19" s="150"/>
      <c r="T19" s="154">
        <f t="array" ref="T19">ROUND(IF((N19+O19-P19-Q19-R19+S19)&lt;0,0,(N19+O19-P19-Q19-R19+S19)),2)</f>
        <v>0</v>
      </c>
      <c r="U19" s="244"/>
      <c r="V19" s="244"/>
      <c r="W19" s="244"/>
      <c r="X19" s="150"/>
      <c r="Y19" s="150"/>
      <c r="Z19" s="150"/>
      <c r="AA19" s="150"/>
      <c r="AB19" s="153"/>
      <c r="AC19" s="150"/>
      <c r="AD19" s="153"/>
      <c r="AE19" s="153"/>
      <c r="AF19" s="153"/>
      <c r="AG19" s="153"/>
      <c r="AH19" s="153"/>
      <c r="AI19" s="151"/>
      <c r="AJ19" s="299"/>
      <c r="AK19" s="149"/>
      <c r="AL19" s="149"/>
      <c r="AM19" s="149"/>
    </row>
    <row r="20" spans="1:39">
      <c r="A20" s="299"/>
      <c r="B20" s="299" t="s">
        <v>2046</v>
      </c>
      <c r="C20" s="299"/>
      <c r="D20" s="164" t="s">
        <v>2269</v>
      </c>
      <c r="E20" s="152"/>
      <c r="F20" s="152"/>
      <c r="G20" s="103">
        <f t="shared" si="2"/>
        <v>0</v>
      </c>
      <c r="H20" s="150"/>
      <c r="I20" s="154">
        <f t="shared" si="3"/>
        <v>0</v>
      </c>
      <c r="J20" s="150"/>
      <c r="K20" s="244"/>
      <c r="L20" s="150"/>
      <c r="M20" s="150"/>
      <c r="N20" s="150"/>
      <c r="O20" s="150"/>
      <c r="P20" s="150"/>
      <c r="Q20" s="150"/>
      <c r="R20" s="150"/>
      <c r="S20" s="150"/>
      <c r="T20" s="154">
        <f t="array" ref="T20">ROUND(IF((N20+O20-P20-Q20-R20+S20)&lt;0,0,(N20+O20-P20-Q20-R20+S20)),2)</f>
        <v>0</v>
      </c>
      <c r="U20" s="244"/>
      <c r="V20" s="244"/>
      <c r="W20" s="244"/>
      <c r="X20" s="150"/>
      <c r="Y20" s="150"/>
      <c r="Z20" s="150"/>
      <c r="AA20" s="150"/>
      <c r="AB20" s="153"/>
      <c r="AC20" s="150"/>
      <c r="AD20" s="153"/>
      <c r="AE20" s="153"/>
      <c r="AF20" s="153"/>
      <c r="AG20" s="153"/>
      <c r="AH20" s="153"/>
      <c r="AI20" s="151"/>
      <c r="AJ20" s="299"/>
      <c r="AK20" s="149"/>
      <c r="AL20" s="149"/>
      <c r="AM20" s="149"/>
    </row>
    <row r="21" spans="1:39">
      <c r="A21" s="299"/>
      <c r="B21" s="299" t="s">
        <v>2047</v>
      </c>
      <c r="C21" s="299"/>
      <c r="D21" s="164" t="s">
        <v>2268</v>
      </c>
      <c r="E21" s="152"/>
      <c r="F21" s="152"/>
      <c r="G21" s="103">
        <f t="shared" si="2"/>
        <v>0</v>
      </c>
      <c r="H21" s="150"/>
      <c r="I21" s="154">
        <f t="shared" si="3"/>
        <v>0</v>
      </c>
      <c r="J21" s="150"/>
      <c r="K21" s="244"/>
      <c r="L21" s="150"/>
      <c r="M21" s="150"/>
      <c r="N21" s="150"/>
      <c r="O21" s="150"/>
      <c r="P21" s="150"/>
      <c r="Q21" s="150"/>
      <c r="R21" s="150"/>
      <c r="S21" s="150"/>
      <c r="T21" s="154">
        <f t="array" ref="T21">ROUND(IF((N21+O21-P21-Q21-R21+S21)&lt;0,0,(N21+O21-P21-Q21-R21+S21)),2)</f>
        <v>0</v>
      </c>
      <c r="U21" s="244"/>
      <c r="V21" s="244"/>
      <c r="W21" s="244"/>
      <c r="X21" s="150"/>
      <c r="Y21" s="150"/>
      <c r="Z21" s="150"/>
      <c r="AA21" s="150"/>
      <c r="AB21" s="153"/>
      <c r="AC21" s="150"/>
      <c r="AD21" s="153"/>
      <c r="AE21" s="153"/>
      <c r="AF21" s="153"/>
      <c r="AG21" s="153"/>
      <c r="AH21" s="153"/>
      <c r="AI21" s="151"/>
      <c r="AJ21" s="299"/>
      <c r="AK21" s="149"/>
      <c r="AL21" s="149"/>
      <c r="AM21" s="149"/>
    </row>
    <row r="22" spans="1:39" ht="30">
      <c r="A22" s="299"/>
      <c r="B22" s="299" t="s">
        <v>2271</v>
      </c>
      <c r="C22" s="299"/>
      <c r="D22" s="164" t="s">
        <v>2267</v>
      </c>
      <c r="E22" s="152"/>
      <c r="F22" s="152"/>
      <c r="G22" s="103">
        <f t="shared" si="2"/>
        <v>0</v>
      </c>
      <c r="H22" s="150"/>
      <c r="I22" s="154">
        <f t="shared" si="3"/>
        <v>0</v>
      </c>
      <c r="J22" s="150"/>
      <c r="K22" s="244"/>
      <c r="L22" s="150"/>
      <c r="M22" s="150"/>
      <c r="N22" s="150"/>
      <c r="O22" s="150"/>
      <c r="P22" s="150"/>
      <c r="Q22" s="150"/>
      <c r="R22" s="150"/>
      <c r="S22" s="150"/>
      <c r="T22" s="154">
        <f t="array" ref="T22">ROUND(IF((N22+O22-P22-Q22-R22+S22)&lt;0,0,(N22+O22-P22-Q22-R22+S22)),2)</f>
        <v>0</v>
      </c>
      <c r="U22" s="244"/>
      <c r="V22" s="244"/>
      <c r="W22" s="244"/>
      <c r="X22" s="150"/>
      <c r="Y22" s="150"/>
      <c r="Z22" s="150"/>
      <c r="AA22" s="150"/>
      <c r="AB22" s="153"/>
      <c r="AC22" s="150"/>
      <c r="AD22" s="153"/>
      <c r="AE22" s="153"/>
      <c r="AF22" s="153"/>
      <c r="AG22" s="153"/>
      <c r="AH22" s="153"/>
      <c r="AI22" s="151"/>
      <c r="AJ22" s="299"/>
      <c r="AK22" s="149"/>
      <c r="AL22" s="149"/>
      <c r="AM22" s="149"/>
    </row>
    <row r="23" spans="1:39" ht="30">
      <c r="A23" s="299"/>
      <c r="B23" s="299" t="s">
        <v>2153</v>
      </c>
      <c r="C23" s="299"/>
      <c r="D23" s="164" t="s">
        <v>2266</v>
      </c>
      <c r="E23" s="152"/>
      <c r="F23" s="152"/>
      <c r="G23" s="103">
        <f t="shared" si="2"/>
        <v>0</v>
      </c>
      <c r="H23" s="150"/>
      <c r="I23" s="154">
        <f t="shared" si="3"/>
        <v>0</v>
      </c>
      <c r="J23" s="150"/>
      <c r="K23" s="244"/>
      <c r="L23" s="150"/>
      <c r="M23" s="150"/>
      <c r="N23" s="150"/>
      <c r="O23" s="150"/>
      <c r="P23" s="150"/>
      <c r="Q23" s="150"/>
      <c r="R23" s="150"/>
      <c r="S23" s="150"/>
      <c r="T23" s="154">
        <f t="array" ref="T23">ROUND(IF((N23+O23-P23-Q23-R23+S23)&lt;0,0,(N23+O23-P23-Q23-R23+S23)),2)</f>
        <v>0</v>
      </c>
      <c r="U23" s="244"/>
      <c r="V23" s="244"/>
      <c r="W23" s="244"/>
      <c r="X23" s="150"/>
      <c r="Y23" s="150"/>
      <c r="Z23" s="150"/>
      <c r="AA23" s="150"/>
      <c r="AB23" s="153"/>
      <c r="AC23" s="150"/>
      <c r="AD23" s="153"/>
      <c r="AE23" s="153"/>
      <c r="AF23" s="153"/>
      <c r="AG23" s="153"/>
      <c r="AH23" s="153"/>
      <c r="AI23" s="151"/>
      <c r="AJ23" s="299"/>
      <c r="AK23" s="149"/>
      <c r="AL23" s="149"/>
      <c r="AM23" s="149"/>
    </row>
    <row r="24" spans="1:39" ht="30">
      <c r="A24" s="299"/>
      <c r="B24" s="299" t="s">
        <v>2118</v>
      </c>
      <c r="C24" s="299"/>
      <c r="D24" s="164" t="s">
        <v>2265</v>
      </c>
      <c r="E24" s="152"/>
      <c r="F24" s="152"/>
      <c r="G24" s="103">
        <f t="shared" si="2"/>
        <v>0</v>
      </c>
      <c r="H24" s="150"/>
      <c r="I24" s="154">
        <f t="shared" si="3"/>
        <v>0</v>
      </c>
      <c r="J24" s="150"/>
      <c r="K24" s="244"/>
      <c r="L24" s="150"/>
      <c r="M24" s="150"/>
      <c r="N24" s="150"/>
      <c r="O24" s="150"/>
      <c r="P24" s="150"/>
      <c r="Q24" s="150"/>
      <c r="R24" s="150"/>
      <c r="S24" s="150"/>
      <c r="T24" s="154">
        <f t="array" ref="T24">ROUND(IF((N24+O24-P24-Q24-R24+S24)&lt;0,0,(N24+O24-P24-Q24-R24+S24)),2)</f>
        <v>0</v>
      </c>
      <c r="U24" s="244"/>
      <c r="V24" s="244"/>
      <c r="W24" s="244"/>
      <c r="X24" s="150"/>
      <c r="Y24" s="150"/>
      <c r="Z24" s="150"/>
      <c r="AA24" s="150"/>
      <c r="AB24" s="153"/>
      <c r="AC24" s="150"/>
      <c r="AD24" s="153"/>
      <c r="AE24" s="153"/>
      <c r="AF24" s="153"/>
      <c r="AG24" s="153"/>
      <c r="AH24" s="153"/>
      <c r="AI24" s="151"/>
      <c r="AJ24" s="299"/>
      <c r="AK24" s="149"/>
      <c r="AL24" s="149"/>
      <c r="AM24" s="149"/>
    </row>
    <row r="25" spans="1:39" ht="30">
      <c r="A25" s="299"/>
      <c r="B25" s="299" t="s">
        <v>2048</v>
      </c>
      <c r="C25" s="299"/>
      <c r="D25" s="164" t="s">
        <v>2264</v>
      </c>
      <c r="E25" s="152"/>
      <c r="F25" s="152"/>
      <c r="G25" s="103">
        <f t="shared" si="2"/>
        <v>0</v>
      </c>
      <c r="H25" s="150"/>
      <c r="I25" s="154">
        <f t="shared" si="3"/>
        <v>0</v>
      </c>
      <c r="J25" s="150"/>
      <c r="K25" s="244"/>
      <c r="L25" s="150"/>
      <c r="M25" s="150"/>
      <c r="N25" s="150"/>
      <c r="O25" s="150"/>
      <c r="P25" s="150"/>
      <c r="Q25" s="150"/>
      <c r="R25" s="150"/>
      <c r="S25" s="150"/>
      <c r="T25" s="154">
        <f t="array" ref="T25">ROUND(IF((N25+O25-P25-Q25-R25+S25)&lt;0,0,(N25+O25-P25-Q25-R25+S25)),2)</f>
        <v>0</v>
      </c>
      <c r="U25" s="244"/>
      <c r="V25" s="244"/>
      <c r="W25" s="244"/>
      <c r="X25" s="150"/>
      <c r="Y25" s="150"/>
      <c r="Z25" s="150"/>
      <c r="AA25" s="150"/>
      <c r="AB25" s="153"/>
      <c r="AC25" s="150"/>
      <c r="AD25" s="153"/>
      <c r="AE25" s="153"/>
      <c r="AF25" s="153"/>
      <c r="AG25" s="153"/>
      <c r="AH25" s="153"/>
      <c r="AI25" s="151"/>
      <c r="AJ25" s="299"/>
      <c r="AK25" s="149"/>
      <c r="AL25" s="149"/>
      <c r="AM25" s="149"/>
    </row>
    <row r="26" spans="1:39">
      <c r="A26" s="299"/>
      <c r="B26" s="299" t="s">
        <v>2050</v>
      </c>
      <c r="C26" s="299"/>
      <c r="D26" s="164" t="s">
        <v>2263</v>
      </c>
      <c r="E26" s="152"/>
      <c r="F26" s="152"/>
      <c r="G26" s="103">
        <f t="shared" si="2"/>
        <v>0</v>
      </c>
      <c r="H26" s="150"/>
      <c r="I26" s="154">
        <f t="shared" si="3"/>
        <v>0</v>
      </c>
      <c r="J26" s="150"/>
      <c r="K26" s="244"/>
      <c r="L26" s="150"/>
      <c r="M26" s="150"/>
      <c r="N26" s="150"/>
      <c r="O26" s="150"/>
      <c r="P26" s="150"/>
      <c r="Q26" s="150"/>
      <c r="R26" s="150"/>
      <c r="S26" s="150"/>
      <c r="T26" s="154">
        <f t="array" ref="T26">ROUND(IF((N26+O26-P26-Q26-R26+S26)&lt;0,0,(N26+O26-P26-Q26-R26+S26)),2)</f>
        <v>0</v>
      </c>
      <c r="U26" s="244"/>
      <c r="V26" s="244"/>
      <c r="W26" s="244"/>
      <c r="X26" s="150"/>
      <c r="Y26" s="150"/>
      <c r="Z26" s="150"/>
      <c r="AA26" s="150"/>
      <c r="AB26" s="153"/>
      <c r="AC26" s="150"/>
      <c r="AD26" s="153"/>
      <c r="AE26" s="153"/>
      <c r="AF26" s="153"/>
      <c r="AG26" s="153"/>
      <c r="AH26" s="153"/>
      <c r="AI26" s="151"/>
      <c r="AJ26" s="299"/>
      <c r="AK26" s="149"/>
      <c r="AL26" s="149"/>
      <c r="AM26" s="149"/>
    </row>
    <row r="27" spans="1:39" s="242" customFormat="1">
      <c r="A27" s="299"/>
      <c r="B27" s="299" t="s">
        <v>2152</v>
      </c>
      <c r="C27" s="299"/>
      <c r="D27" s="164" t="s">
        <v>2262</v>
      </c>
      <c r="E27" s="152"/>
      <c r="F27" s="152"/>
      <c r="G27" s="103">
        <f t="shared" ref="G27" si="4">ROUND(E27+F27,2)</f>
        <v>0</v>
      </c>
      <c r="H27" s="244"/>
      <c r="I27" s="243">
        <f t="shared" ref="I27" si="5">ROUND(G27+H27,2)</f>
        <v>0</v>
      </c>
      <c r="J27" s="244"/>
      <c r="K27" s="244"/>
      <c r="L27" s="244"/>
      <c r="M27" s="244"/>
      <c r="N27" s="244"/>
      <c r="O27" s="244"/>
      <c r="P27" s="244"/>
      <c r="Q27" s="244"/>
      <c r="R27" s="244"/>
      <c r="S27" s="244"/>
      <c r="T27" s="243">
        <f t="array" ref="T27">ROUND(IF((N27+O27-P27-Q27-R27+S27)&lt;0,0,(N27+O27-P27-Q27-R27+S27)),2)</f>
        <v>0</v>
      </c>
      <c r="U27" s="244"/>
      <c r="V27" s="244"/>
      <c r="W27" s="244"/>
      <c r="X27" s="244"/>
      <c r="Y27" s="244"/>
      <c r="Z27" s="244"/>
      <c r="AA27" s="244"/>
      <c r="AB27" s="245"/>
      <c r="AC27" s="244"/>
      <c r="AD27" s="245"/>
      <c r="AE27" s="245"/>
      <c r="AF27" s="245"/>
      <c r="AG27" s="245"/>
      <c r="AH27" s="245"/>
      <c r="AI27" s="151"/>
      <c r="AJ27" s="299"/>
      <c r="AK27" s="246"/>
      <c r="AL27" s="246"/>
      <c r="AM27" s="246"/>
    </row>
    <row r="28" spans="1:39">
      <c r="A28" s="299"/>
      <c r="B28" s="299" t="s">
        <v>2064</v>
      </c>
      <c r="C28" s="299"/>
      <c r="D28" s="180" t="s">
        <v>2051</v>
      </c>
      <c r="E28" s="103">
        <f>ROUND(E29+E33+E37+E41,2)</f>
        <v>0</v>
      </c>
      <c r="F28" s="103">
        <f>ROUND(F29+F33+F37+F41,2)</f>
        <v>0</v>
      </c>
      <c r="G28" s="103">
        <f t="shared" si="2"/>
        <v>0</v>
      </c>
      <c r="H28" s="103">
        <f>ROUND(H29+H33+H37+H41,2)</f>
        <v>0</v>
      </c>
      <c r="I28" s="154">
        <f t="shared" si="3"/>
        <v>0</v>
      </c>
      <c r="J28" s="103">
        <f>ROUND(J29+J33+J37+J41,2)</f>
        <v>0</v>
      </c>
      <c r="K28" s="103">
        <f>ROUND(K29+K33+K37+K41,2)</f>
        <v>0</v>
      </c>
      <c r="L28" s="103">
        <f t="shared" ref="L28:S28" si="6">ROUND(L29+L33+L37+L41,2)</f>
        <v>0</v>
      </c>
      <c r="M28" s="103">
        <f t="shared" si="6"/>
        <v>0</v>
      </c>
      <c r="N28" s="103">
        <f t="shared" si="6"/>
        <v>0</v>
      </c>
      <c r="O28" s="103">
        <f t="shared" si="6"/>
        <v>0</v>
      </c>
      <c r="P28" s="103">
        <f t="shared" si="6"/>
        <v>0</v>
      </c>
      <c r="Q28" s="103">
        <f t="shared" si="6"/>
        <v>0</v>
      </c>
      <c r="R28" s="103">
        <f t="shared" si="6"/>
        <v>0</v>
      </c>
      <c r="S28" s="103">
        <f t="shared" si="6"/>
        <v>0</v>
      </c>
      <c r="T28" s="154">
        <f t="array" ref="T28">ROUND(IF((N28+O28-P28-Q28-R28+S28)&lt;0,0,(N28+O28-P28-Q28-R28+S28)),2)</f>
        <v>0</v>
      </c>
      <c r="U28" s="103">
        <f>ROUND(U29+U33+U37+U41,2)</f>
        <v>0</v>
      </c>
      <c r="V28" s="103">
        <f>ROUND(V29+V33+V37+V41,2)</f>
        <v>0</v>
      </c>
      <c r="W28" s="103">
        <f>ROUND(W29+W33+W37+W41,2)</f>
        <v>0</v>
      </c>
      <c r="X28" s="103">
        <f>ROUND(X29+X33+X37+X41,2)</f>
        <v>0</v>
      </c>
      <c r="Y28" s="103">
        <f t="shared" ref="Y28:AH28" si="7">ROUND(Y29+Y33+Y37+Y41,2)</f>
        <v>0</v>
      </c>
      <c r="Z28" s="103">
        <f t="shared" si="7"/>
        <v>0</v>
      </c>
      <c r="AA28" s="103">
        <f t="shared" si="7"/>
        <v>0</v>
      </c>
      <c r="AB28" s="103">
        <f t="shared" si="7"/>
        <v>0</v>
      </c>
      <c r="AC28" s="103">
        <f t="shared" si="7"/>
        <v>0</v>
      </c>
      <c r="AD28" s="103">
        <f t="shared" si="7"/>
        <v>0</v>
      </c>
      <c r="AE28" s="103">
        <f t="shared" si="7"/>
        <v>0</v>
      </c>
      <c r="AF28" s="103">
        <f t="shared" si="7"/>
        <v>0</v>
      </c>
      <c r="AG28" s="103">
        <f t="shared" si="7"/>
        <v>0</v>
      </c>
      <c r="AH28" s="103">
        <f t="shared" si="7"/>
        <v>0</v>
      </c>
      <c r="AI28" s="151"/>
      <c r="AJ28" s="299"/>
      <c r="AK28" s="149"/>
      <c r="AL28" s="149"/>
      <c r="AM28" s="149"/>
    </row>
    <row r="29" spans="1:39">
      <c r="A29" s="299"/>
      <c r="B29" s="299" t="s">
        <v>2065</v>
      </c>
      <c r="C29" s="299"/>
      <c r="D29" s="164" t="s">
        <v>2052</v>
      </c>
      <c r="E29" s="103">
        <f t="array" ref="E29">ROUND(E30+E31+E32,2)</f>
        <v>0</v>
      </c>
      <c r="F29" s="103">
        <f t="array" ref="F29">ROUND(F30+F31+F32,2)</f>
        <v>0</v>
      </c>
      <c r="G29" s="103">
        <f t="shared" si="2"/>
        <v>0</v>
      </c>
      <c r="H29" s="103">
        <f t="array" ref="H29">ROUND(H30+H31+H32,2)</f>
        <v>0</v>
      </c>
      <c r="I29" s="154">
        <f t="shared" si="3"/>
        <v>0</v>
      </c>
      <c r="J29" s="103">
        <f t="array" ref="J29">ROUND(J30+J31+J32,2)</f>
        <v>0</v>
      </c>
      <c r="K29" s="103">
        <f>ROUND(K30+K31+K32,2)</f>
        <v>0</v>
      </c>
      <c r="L29" s="103">
        <f t="array" ref="L29">ROUND(L30+L31+L32,2)</f>
        <v>0</v>
      </c>
      <c r="M29" s="103">
        <f t="array" ref="M29">ROUND(M30+M31+M32,2)</f>
        <v>0</v>
      </c>
      <c r="N29" s="103">
        <f t="array" ref="N29">ROUND(N30+N31+N32,2)</f>
        <v>0</v>
      </c>
      <c r="O29" s="103">
        <f t="array" ref="O29">ROUND(O30+O31+O32,2)</f>
        <v>0</v>
      </c>
      <c r="P29" s="103">
        <f t="array" ref="P29">ROUND(P30+P31+P32,2)</f>
        <v>0</v>
      </c>
      <c r="Q29" s="103">
        <f t="array" ref="Q29">ROUND(Q30+Q31+Q32,2)</f>
        <v>0</v>
      </c>
      <c r="R29" s="103">
        <f t="array" ref="R29">ROUND(R30+R31+R32,2)</f>
        <v>0</v>
      </c>
      <c r="S29" s="103">
        <f t="array" ref="S29">ROUND(S30+S31+S32,2)</f>
        <v>0</v>
      </c>
      <c r="T29" s="154">
        <f t="array" ref="T29">ROUND(IF((N29+O29-P29-Q29-R29+S29)&lt;0,0,(N29+O29-P29-Q29-R29+S29)),2)</f>
        <v>0</v>
      </c>
      <c r="U29" s="103">
        <f t="array" ref="U29">ROUND(U30+U31+U32,2)</f>
        <v>0</v>
      </c>
      <c r="V29" s="103">
        <f t="array" ref="V29">ROUND(V30+V31+V32,2)</f>
        <v>0</v>
      </c>
      <c r="W29" s="103">
        <f t="array" ref="W29">ROUND(W30+W31+W32,2)</f>
        <v>0</v>
      </c>
      <c r="X29" s="103">
        <f t="array" ref="X29">ROUND(X30+X31+X32,2)</f>
        <v>0</v>
      </c>
      <c r="Y29" s="103">
        <f t="array" ref="Y29">ROUND(Y30+Y31+Y32,2)</f>
        <v>0</v>
      </c>
      <c r="Z29" s="103">
        <f t="array" ref="Z29">ROUND(Z30+Z31+Z32,2)</f>
        <v>0</v>
      </c>
      <c r="AA29" s="103">
        <f t="array" ref="AA29">ROUND(AA30+AA31+AA32,2)</f>
        <v>0</v>
      </c>
      <c r="AB29" s="103">
        <f t="array" ref="AB29">ROUND(AB30+AB31+AB32,2)</f>
        <v>0</v>
      </c>
      <c r="AC29" s="103">
        <f t="array" ref="AC29">ROUND(AC30+AC31+AC32,2)</f>
        <v>0</v>
      </c>
      <c r="AD29" s="103">
        <f t="array" ref="AD29">ROUND(AD30+AD31+AD32,2)</f>
        <v>0</v>
      </c>
      <c r="AE29" s="103">
        <f t="array" ref="AE29">ROUND(AE30+AE31+AE32,2)</f>
        <v>0</v>
      </c>
      <c r="AF29" s="103">
        <f t="array" ref="AF29">ROUND(AF30+AF31+AF32,2)</f>
        <v>0</v>
      </c>
      <c r="AG29" s="103">
        <f t="array" ref="AG29">ROUND(AG30+AG31+AG32,2)</f>
        <v>0</v>
      </c>
      <c r="AH29" s="103">
        <f t="array" ref="AH29">ROUND(AH30+AH31+AH32,2)</f>
        <v>0</v>
      </c>
      <c r="AI29" s="151"/>
      <c r="AJ29" s="299"/>
      <c r="AK29" s="149"/>
      <c r="AL29" s="149"/>
      <c r="AM29" s="149"/>
    </row>
    <row r="30" spans="1:39">
      <c r="A30" s="299"/>
      <c r="B30" s="299" t="s">
        <v>2066</v>
      </c>
      <c r="C30" s="299"/>
      <c r="D30" s="167" t="s">
        <v>2053</v>
      </c>
      <c r="E30" s="152"/>
      <c r="F30" s="152"/>
      <c r="G30" s="103">
        <f t="shared" si="2"/>
        <v>0</v>
      </c>
      <c r="H30" s="150"/>
      <c r="I30" s="154">
        <f t="shared" si="3"/>
        <v>0</v>
      </c>
      <c r="J30" s="150"/>
      <c r="K30" s="244"/>
      <c r="L30" s="150"/>
      <c r="M30" s="150"/>
      <c r="N30" s="150"/>
      <c r="O30" s="150"/>
      <c r="P30" s="150"/>
      <c r="Q30" s="150"/>
      <c r="R30" s="150"/>
      <c r="S30" s="150"/>
      <c r="T30" s="154">
        <f t="array" ref="T30">ROUND(IF((N30+O30-P30-Q30-R30+S30)&lt;0,0,(N30+O30-P30-Q30-R30+S30)),2)</f>
        <v>0</v>
      </c>
      <c r="U30" s="244"/>
      <c r="V30" s="244"/>
      <c r="W30" s="244"/>
      <c r="X30" s="150"/>
      <c r="Y30" s="150"/>
      <c r="Z30" s="150"/>
      <c r="AA30" s="150"/>
      <c r="AB30" s="153"/>
      <c r="AC30" s="150"/>
      <c r="AD30" s="153"/>
      <c r="AE30" s="153"/>
      <c r="AF30" s="153"/>
      <c r="AG30" s="153"/>
      <c r="AH30" s="153"/>
      <c r="AI30" s="151"/>
      <c r="AJ30" s="299"/>
      <c r="AK30" s="149"/>
      <c r="AL30" s="149"/>
      <c r="AM30" s="149"/>
    </row>
    <row r="31" spans="1:39">
      <c r="A31" s="299"/>
      <c r="B31" s="299" t="s">
        <v>2067</v>
      </c>
      <c r="C31" s="299"/>
      <c r="D31" s="167" t="s">
        <v>2054</v>
      </c>
      <c r="E31" s="152"/>
      <c r="F31" s="152"/>
      <c r="G31" s="103">
        <f t="shared" si="2"/>
        <v>0</v>
      </c>
      <c r="H31" s="150"/>
      <c r="I31" s="154">
        <f t="shared" si="3"/>
        <v>0</v>
      </c>
      <c r="J31" s="150"/>
      <c r="K31" s="244"/>
      <c r="L31" s="150"/>
      <c r="M31" s="150"/>
      <c r="N31" s="150"/>
      <c r="O31" s="150"/>
      <c r="P31" s="150"/>
      <c r="Q31" s="150"/>
      <c r="R31" s="150"/>
      <c r="S31" s="150"/>
      <c r="T31" s="154">
        <f t="array" ref="T31">ROUND(IF((N31+O31-P31-Q31-R31+S31)&lt;0,0,(N31+O31-P31-Q31-R31+S31)),2)</f>
        <v>0</v>
      </c>
      <c r="U31" s="244"/>
      <c r="V31" s="244"/>
      <c r="W31" s="244"/>
      <c r="X31" s="150"/>
      <c r="Y31" s="150"/>
      <c r="Z31" s="150"/>
      <c r="AA31" s="150"/>
      <c r="AB31" s="153"/>
      <c r="AC31" s="150"/>
      <c r="AD31" s="153"/>
      <c r="AE31" s="153"/>
      <c r="AF31" s="153"/>
      <c r="AG31" s="153"/>
      <c r="AH31" s="153"/>
      <c r="AI31" s="151"/>
      <c r="AJ31" s="299"/>
      <c r="AK31" s="149"/>
      <c r="AL31" s="149"/>
      <c r="AM31" s="149"/>
    </row>
    <row r="32" spans="1:39">
      <c r="A32" s="299"/>
      <c r="B32" s="299" t="s">
        <v>2068</v>
      </c>
      <c r="C32" s="299"/>
      <c r="D32" s="167" t="s">
        <v>2055</v>
      </c>
      <c r="E32" s="152"/>
      <c r="F32" s="152"/>
      <c r="G32" s="103">
        <f t="shared" si="2"/>
        <v>0</v>
      </c>
      <c r="H32" s="150"/>
      <c r="I32" s="154">
        <f t="shared" si="3"/>
        <v>0</v>
      </c>
      <c r="J32" s="150"/>
      <c r="K32" s="244"/>
      <c r="L32" s="150"/>
      <c r="M32" s="150"/>
      <c r="N32" s="150"/>
      <c r="O32" s="150"/>
      <c r="P32" s="150"/>
      <c r="Q32" s="150"/>
      <c r="R32" s="150"/>
      <c r="S32" s="150"/>
      <c r="T32" s="154">
        <f t="array" ref="T32">ROUND(IF((N32+O32-P32-Q32-R32+S32)&lt;0,0,(N32+O32-P32-Q32-R32+S32)),2)</f>
        <v>0</v>
      </c>
      <c r="U32" s="244"/>
      <c r="V32" s="244"/>
      <c r="W32" s="244"/>
      <c r="X32" s="150"/>
      <c r="Y32" s="150"/>
      <c r="Z32" s="150"/>
      <c r="AA32" s="150"/>
      <c r="AB32" s="153"/>
      <c r="AC32" s="150"/>
      <c r="AD32" s="153"/>
      <c r="AE32" s="153"/>
      <c r="AF32" s="153"/>
      <c r="AG32" s="153"/>
      <c r="AH32" s="153"/>
      <c r="AI32" s="151"/>
      <c r="AJ32" s="299"/>
      <c r="AK32" s="149"/>
      <c r="AL32" s="149"/>
      <c r="AM32" s="149"/>
    </row>
    <row r="33" spans="1:39">
      <c r="A33" s="299"/>
      <c r="B33" s="299" t="s">
        <v>2069</v>
      </c>
      <c r="C33" s="299"/>
      <c r="D33" s="164" t="s">
        <v>2056</v>
      </c>
      <c r="E33" s="103">
        <f t="array" ref="E33">ROUND(E34+E35+E36,2)</f>
        <v>0</v>
      </c>
      <c r="F33" s="103">
        <f t="array" ref="F33">ROUND(F34+F35+F36,2)</f>
        <v>0</v>
      </c>
      <c r="G33" s="103">
        <f t="shared" si="2"/>
        <v>0</v>
      </c>
      <c r="H33" s="103">
        <f t="array" ref="H33">ROUND(H34+H35+H36,2)</f>
        <v>0</v>
      </c>
      <c r="I33" s="154">
        <f t="shared" si="3"/>
        <v>0</v>
      </c>
      <c r="J33" s="103">
        <f t="array" ref="J33">ROUND(J34+J35+J36,2)</f>
        <v>0</v>
      </c>
      <c r="K33" s="103">
        <f>ROUND(K34+K35+K36,2)</f>
        <v>0</v>
      </c>
      <c r="L33" s="103">
        <f t="array" ref="L33">ROUND(L34+L35+L36,2)</f>
        <v>0</v>
      </c>
      <c r="M33" s="103">
        <f t="array" ref="M33">ROUND(M34+M35+M36,2)</f>
        <v>0</v>
      </c>
      <c r="N33" s="103">
        <f t="array" ref="N33">ROUND(N34+N35+N36,2)</f>
        <v>0</v>
      </c>
      <c r="O33" s="103">
        <f t="array" ref="O33">ROUND(O34+O35+O36,2)</f>
        <v>0</v>
      </c>
      <c r="P33" s="103">
        <f t="array" ref="P33">ROUND(P34+P35+P36,2)</f>
        <v>0</v>
      </c>
      <c r="Q33" s="103">
        <f t="array" ref="Q33">ROUND(Q34+Q35+Q36,2)</f>
        <v>0</v>
      </c>
      <c r="R33" s="103">
        <f t="array" ref="R33">ROUND(R34+R35+R36,2)</f>
        <v>0</v>
      </c>
      <c r="S33" s="103">
        <f t="array" ref="S33">ROUND(S34+S35+S36,2)</f>
        <v>0</v>
      </c>
      <c r="T33" s="154">
        <f t="array" ref="T33">ROUND(IF((N33+O33-P33-Q33-R33+S33)&lt;0,0,(N33+O33-P33-Q33-R33+S33)),2)</f>
        <v>0</v>
      </c>
      <c r="U33" s="103">
        <f t="array" ref="U33">ROUND(U34+U35+U36,2)</f>
        <v>0</v>
      </c>
      <c r="V33" s="103">
        <f t="array" ref="V33">ROUND(V34+V35+V36,2)</f>
        <v>0</v>
      </c>
      <c r="W33" s="103">
        <f t="array" ref="W33">ROUND(W34+W35+W36,2)</f>
        <v>0</v>
      </c>
      <c r="X33" s="103">
        <f t="array" ref="X33">ROUND(X34+X35+X36,2)</f>
        <v>0</v>
      </c>
      <c r="Y33" s="103">
        <f t="array" ref="Y33">ROUND(Y34+Y35+Y36,2)</f>
        <v>0</v>
      </c>
      <c r="Z33" s="103">
        <f t="array" ref="Z33">ROUND(Z34+Z35+Z36,2)</f>
        <v>0</v>
      </c>
      <c r="AA33" s="103">
        <f t="array" ref="AA33">ROUND(AA34+AA35+AA36,2)</f>
        <v>0</v>
      </c>
      <c r="AB33" s="103">
        <f t="array" ref="AB33">ROUND(AB34+AB35+AB36,2)</f>
        <v>0</v>
      </c>
      <c r="AC33" s="103">
        <f t="array" ref="AC33">ROUND(AC34+AC35+AC36,2)</f>
        <v>0</v>
      </c>
      <c r="AD33" s="103">
        <f t="array" ref="AD33">ROUND(AD34+AD35+AD36,2)</f>
        <v>0</v>
      </c>
      <c r="AE33" s="103">
        <f t="array" ref="AE33">ROUND(AE34+AE35+AE36,2)</f>
        <v>0</v>
      </c>
      <c r="AF33" s="103">
        <f t="array" ref="AF33">ROUND(AF34+AF35+AF36,2)</f>
        <v>0</v>
      </c>
      <c r="AG33" s="103">
        <f t="array" ref="AG33">ROUND(AG34+AG35+AG36,2)</f>
        <v>0</v>
      </c>
      <c r="AH33" s="103">
        <f t="array" ref="AH33">ROUND(AH34+AH35+AH36,2)</f>
        <v>0</v>
      </c>
      <c r="AI33" s="151"/>
      <c r="AJ33" s="299"/>
      <c r="AK33" s="149"/>
      <c r="AL33" s="149"/>
      <c r="AM33" s="149"/>
    </row>
    <row r="34" spans="1:39">
      <c r="A34" s="299"/>
      <c r="B34" s="299" t="s">
        <v>2070</v>
      </c>
      <c r="C34" s="299"/>
      <c r="D34" s="167" t="s">
        <v>2057</v>
      </c>
      <c r="E34" s="152"/>
      <c r="F34" s="152"/>
      <c r="G34" s="103">
        <f t="shared" si="2"/>
        <v>0</v>
      </c>
      <c r="H34" s="150"/>
      <c r="I34" s="154">
        <f t="shared" si="3"/>
        <v>0</v>
      </c>
      <c r="J34" s="150"/>
      <c r="K34" s="244"/>
      <c r="L34" s="150"/>
      <c r="M34" s="150"/>
      <c r="N34" s="150"/>
      <c r="O34" s="150"/>
      <c r="P34" s="150"/>
      <c r="Q34" s="150"/>
      <c r="R34" s="150"/>
      <c r="S34" s="150"/>
      <c r="T34" s="154">
        <f t="array" ref="T34">ROUND(IF((N34+O34-P34-Q34-R34+S34)&lt;0,0,(N34+O34-P34-Q34-R34+S34)),2)</f>
        <v>0</v>
      </c>
      <c r="U34" s="244"/>
      <c r="V34" s="244"/>
      <c r="W34" s="244"/>
      <c r="X34" s="150"/>
      <c r="Y34" s="150"/>
      <c r="Z34" s="150"/>
      <c r="AA34" s="150"/>
      <c r="AB34" s="153"/>
      <c r="AC34" s="150"/>
      <c r="AD34" s="153"/>
      <c r="AE34" s="153"/>
      <c r="AF34" s="153"/>
      <c r="AG34" s="153"/>
      <c r="AH34" s="153"/>
      <c r="AI34" s="151"/>
      <c r="AJ34" s="299"/>
      <c r="AK34" s="149"/>
      <c r="AL34" s="149"/>
      <c r="AM34" s="149"/>
    </row>
    <row r="35" spans="1:39">
      <c r="A35" s="299"/>
      <c r="B35" s="299" t="s">
        <v>2071</v>
      </c>
      <c r="C35" s="299"/>
      <c r="D35" s="167" t="s">
        <v>2058</v>
      </c>
      <c r="E35" s="152"/>
      <c r="F35" s="152"/>
      <c r="G35" s="103">
        <f t="shared" si="2"/>
        <v>0</v>
      </c>
      <c r="H35" s="150"/>
      <c r="I35" s="154">
        <f t="shared" si="3"/>
        <v>0</v>
      </c>
      <c r="J35" s="150"/>
      <c r="K35" s="244"/>
      <c r="L35" s="150"/>
      <c r="M35" s="150"/>
      <c r="N35" s="150"/>
      <c r="O35" s="150"/>
      <c r="P35" s="150"/>
      <c r="Q35" s="150"/>
      <c r="R35" s="150"/>
      <c r="S35" s="150"/>
      <c r="T35" s="154">
        <f t="array" ref="T35">ROUND(IF((N35+O35-P35-Q35-R35+S35)&lt;0,0,(N35+O35-P35-Q35-R35+S35)),2)</f>
        <v>0</v>
      </c>
      <c r="U35" s="244"/>
      <c r="V35" s="244"/>
      <c r="W35" s="244"/>
      <c r="X35" s="150"/>
      <c r="Y35" s="150"/>
      <c r="Z35" s="150"/>
      <c r="AA35" s="150"/>
      <c r="AB35" s="153"/>
      <c r="AC35" s="150"/>
      <c r="AD35" s="153"/>
      <c r="AE35" s="153"/>
      <c r="AF35" s="153"/>
      <c r="AG35" s="153"/>
      <c r="AH35" s="153"/>
      <c r="AI35" s="151"/>
      <c r="AJ35" s="299"/>
      <c r="AK35" s="149"/>
      <c r="AL35" s="149"/>
      <c r="AM35" s="149"/>
    </row>
    <row r="36" spans="1:39">
      <c r="A36" s="299"/>
      <c r="B36" s="299" t="s">
        <v>2072</v>
      </c>
      <c r="C36" s="299"/>
      <c r="D36" s="167" t="s">
        <v>2059</v>
      </c>
      <c r="E36" s="152"/>
      <c r="F36" s="152"/>
      <c r="G36" s="103">
        <f t="shared" si="2"/>
        <v>0</v>
      </c>
      <c r="H36" s="150"/>
      <c r="I36" s="154">
        <f t="shared" si="3"/>
        <v>0</v>
      </c>
      <c r="J36" s="150"/>
      <c r="K36" s="244"/>
      <c r="L36" s="150"/>
      <c r="M36" s="150"/>
      <c r="N36" s="150"/>
      <c r="O36" s="150"/>
      <c r="P36" s="150"/>
      <c r="Q36" s="150"/>
      <c r="R36" s="150"/>
      <c r="S36" s="150"/>
      <c r="T36" s="154">
        <f t="array" ref="T36">ROUND(IF((N36+O36-P36-Q36-R36+S36)&lt;0,0,(N36+O36-P36-Q36-R36+S36)),2)</f>
        <v>0</v>
      </c>
      <c r="U36" s="244"/>
      <c r="V36" s="244"/>
      <c r="W36" s="244"/>
      <c r="X36" s="150"/>
      <c r="Y36" s="150"/>
      <c r="Z36" s="150"/>
      <c r="AA36" s="150"/>
      <c r="AB36" s="153"/>
      <c r="AC36" s="150"/>
      <c r="AD36" s="153"/>
      <c r="AE36" s="153"/>
      <c r="AF36" s="153"/>
      <c r="AG36" s="153"/>
      <c r="AH36" s="153"/>
      <c r="AI36" s="151"/>
      <c r="AJ36" s="299"/>
      <c r="AK36" s="149"/>
      <c r="AL36" s="149"/>
      <c r="AM36" s="149"/>
    </row>
    <row r="37" spans="1:39">
      <c r="A37" s="299"/>
      <c r="B37" s="299" t="s">
        <v>2073</v>
      </c>
      <c r="C37" s="299"/>
      <c r="D37" s="164" t="s">
        <v>2060</v>
      </c>
      <c r="E37" s="103">
        <f t="array" ref="E37">ROUND(E38+E39+E40,2)</f>
        <v>0</v>
      </c>
      <c r="F37" s="103">
        <f t="array" ref="F37">ROUND(F38+F39+F40,2)</f>
        <v>0</v>
      </c>
      <c r="G37" s="103">
        <f t="shared" si="2"/>
        <v>0</v>
      </c>
      <c r="H37" s="103">
        <f t="array" ref="H37">ROUND(H38+H39+H40,2)</f>
        <v>0</v>
      </c>
      <c r="I37" s="154">
        <f t="shared" si="3"/>
        <v>0</v>
      </c>
      <c r="J37" s="103">
        <f t="array" ref="J37">ROUND(J38+J39+J40,2)</f>
        <v>0</v>
      </c>
      <c r="K37" s="103">
        <f>ROUND(K38+K39+K40,2)</f>
        <v>0</v>
      </c>
      <c r="L37" s="103">
        <f t="array" ref="L37">ROUND(L38+L39+L40,2)</f>
        <v>0</v>
      </c>
      <c r="M37" s="103">
        <f t="array" ref="M37">ROUND(M38+M39+M40,2)</f>
        <v>0</v>
      </c>
      <c r="N37" s="103">
        <f t="array" ref="N37">ROUND(N38+N39+N40,2)</f>
        <v>0</v>
      </c>
      <c r="O37" s="103">
        <f t="array" ref="O37">ROUND(O38+O39+O40,2)</f>
        <v>0</v>
      </c>
      <c r="P37" s="103">
        <f t="array" ref="P37">ROUND(P38+P39+P40,2)</f>
        <v>0</v>
      </c>
      <c r="Q37" s="103">
        <f t="array" ref="Q37">ROUND(Q38+Q39+Q40,2)</f>
        <v>0</v>
      </c>
      <c r="R37" s="103">
        <f t="array" ref="R37">ROUND(R38+R39+R40,2)</f>
        <v>0</v>
      </c>
      <c r="S37" s="103">
        <f t="array" ref="S37">ROUND(S38+S39+S40,2)</f>
        <v>0</v>
      </c>
      <c r="T37" s="154">
        <f t="array" ref="T37">ROUND(IF((N37+O37-P37-Q37-R37+S37)&lt;0,0,(N37+O37-P37-Q37-R37+S37)),2)</f>
        <v>0</v>
      </c>
      <c r="U37" s="103">
        <f t="array" ref="U37">ROUND(U38+U39+U40,2)</f>
        <v>0</v>
      </c>
      <c r="V37" s="103">
        <f t="array" ref="V37">ROUND(V38+V39+V40,2)</f>
        <v>0</v>
      </c>
      <c r="W37" s="103">
        <f t="array" ref="W37">ROUND(W38+W39+W40,2)</f>
        <v>0</v>
      </c>
      <c r="X37" s="103">
        <f t="array" ref="X37">ROUND(X38+X39+X40,2)</f>
        <v>0</v>
      </c>
      <c r="Y37" s="103">
        <f t="array" ref="Y37">ROUND(Y38+Y39+Y40,2)</f>
        <v>0</v>
      </c>
      <c r="Z37" s="103">
        <f t="array" ref="Z37">ROUND(Z38+Z39+Z40,2)</f>
        <v>0</v>
      </c>
      <c r="AA37" s="103">
        <f t="array" ref="AA37">ROUND(AA38+AA39+AA40,2)</f>
        <v>0</v>
      </c>
      <c r="AB37" s="103">
        <f t="array" ref="AB37">ROUND(AB38+AB39+AB40,2)</f>
        <v>0</v>
      </c>
      <c r="AC37" s="103">
        <f t="array" ref="AC37">ROUND(AC38+AC39+AC40,2)</f>
        <v>0</v>
      </c>
      <c r="AD37" s="103">
        <f t="array" ref="AD37">ROUND(AD38+AD39+AD40,2)</f>
        <v>0</v>
      </c>
      <c r="AE37" s="103">
        <f t="array" ref="AE37">ROUND(AE38+AE39+AE40,2)</f>
        <v>0</v>
      </c>
      <c r="AF37" s="103">
        <f t="array" ref="AF37">ROUND(AF38+AF39+AF40,2)</f>
        <v>0</v>
      </c>
      <c r="AG37" s="103">
        <f t="array" ref="AG37">ROUND(AG38+AG39+AG40,2)</f>
        <v>0</v>
      </c>
      <c r="AH37" s="103">
        <f t="array" ref="AH37">ROUND(AH38+AH39+AH40,2)</f>
        <v>0</v>
      </c>
      <c r="AI37" s="151"/>
      <c r="AJ37" s="299"/>
      <c r="AK37" s="149"/>
      <c r="AL37" s="149"/>
      <c r="AM37" s="149"/>
    </row>
    <row r="38" spans="1:39">
      <c r="A38" s="299"/>
      <c r="B38" s="299" t="s">
        <v>2074</v>
      </c>
      <c r="C38" s="299"/>
      <c r="D38" s="167" t="s">
        <v>2061</v>
      </c>
      <c r="E38" s="152"/>
      <c r="F38" s="152"/>
      <c r="G38" s="103">
        <f t="shared" si="2"/>
        <v>0</v>
      </c>
      <c r="H38" s="150"/>
      <c r="I38" s="154">
        <f t="shared" si="3"/>
        <v>0</v>
      </c>
      <c r="J38" s="150"/>
      <c r="K38" s="244"/>
      <c r="L38" s="150"/>
      <c r="M38" s="150"/>
      <c r="N38" s="150"/>
      <c r="O38" s="150"/>
      <c r="P38" s="150"/>
      <c r="Q38" s="150"/>
      <c r="R38" s="150"/>
      <c r="S38" s="150"/>
      <c r="T38" s="154">
        <f t="array" ref="T38">ROUND(IF((N38+O38-P38-Q38-R38+S38)&lt;0,0,(N38+O38-P38-Q38-R38+S38)),2)</f>
        <v>0</v>
      </c>
      <c r="U38" s="244"/>
      <c r="V38" s="244"/>
      <c r="W38" s="244"/>
      <c r="X38" s="150"/>
      <c r="Y38" s="150"/>
      <c r="Z38" s="150"/>
      <c r="AA38" s="150"/>
      <c r="AB38" s="153"/>
      <c r="AC38" s="150"/>
      <c r="AD38" s="153"/>
      <c r="AE38" s="153"/>
      <c r="AF38" s="153"/>
      <c r="AG38" s="153"/>
      <c r="AH38" s="153"/>
      <c r="AI38" s="151"/>
      <c r="AJ38" s="299"/>
      <c r="AK38" s="149"/>
      <c r="AL38" s="149"/>
      <c r="AM38" s="149"/>
    </row>
    <row r="39" spans="1:39">
      <c r="A39" s="299"/>
      <c r="B39" s="299" t="s">
        <v>2075</v>
      </c>
      <c r="C39" s="299"/>
      <c r="D39" s="167" t="s">
        <v>2062</v>
      </c>
      <c r="E39" s="152"/>
      <c r="F39" s="152"/>
      <c r="G39" s="103">
        <f t="shared" si="2"/>
        <v>0</v>
      </c>
      <c r="H39" s="150"/>
      <c r="I39" s="154">
        <f t="shared" si="3"/>
        <v>0</v>
      </c>
      <c r="J39" s="150"/>
      <c r="K39" s="244"/>
      <c r="L39" s="150"/>
      <c r="M39" s="150"/>
      <c r="N39" s="150"/>
      <c r="O39" s="150"/>
      <c r="P39" s="150"/>
      <c r="Q39" s="150"/>
      <c r="R39" s="150"/>
      <c r="S39" s="150"/>
      <c r="T39" s="154">
        <f t="array" ref="T39">ROUND(IF((N39+O39-P39-Q39-R39+S39)&lt;0,0,(N39+O39-P39-Q39-R39+S39)),2)</f>
        <v>0</v>
      </c>
      <c r="U39" s="244"/>
      <c r="V39" s="244"/>
      <c r="W39" s="244"/>
      <c r="X39" s="150"/>
      <c r="Y39" s="150"/>
      <c r="Z39" s="150"/>
      <c r="AA39" s="150"/>
      <c r="AB39" s="153"/>
      <c r="AC39" s="150"/>
      <c r="AD39" s="153"/>
      <c r="AE39" s="153"/>
      <c r="AF39" s="153"/>
      <c r="AG39" s="153"/>
      <c r="AH39" s="153"/>
      <c r="AI39" s="151"/>
      <c r="AJ39" s="299"/>
      <c r="AK39" s="149"/>
      <c r="AL39" s="149"/>
      <c r="AM39" s="149"/>
    </row>
    <row r="40" spans="1:39">
      <c r="A40" s="299"/>
      <c r="B40" s="299" t="s">
        <v>2076</v>
      </c>
      <c r="C40" s="299"/>
      <c r="D40" s="167" t="s">
        <v>2063</v>
      </c>
      <c r="E40" s="152"/>
      <c r="F40" s="152"/>
      <c r="G40" s="103">
        <f t="shared" si="2"/>
        <v>0</v>
      </c>
      <c r="H40" s="150"/>
      <c r="I40" s="154">
        <f t="shared" si="3"/>
        <v>0</v>
      </c>
      <c r="J40" s="150"/>
      <c r="K40" s="244"/>
      <c r="L40" s="150"/>
      <c r="M40" s="150"/>
      <c r="N40" s="150"/>
      <c r="O40" s="150"/>
      <c r="P40" s="150"/>
      <c r="Q40" s="150"/>
      <c r="R40" s="150"/>
      <c r="S40" s="150"/>
      <c r="T40" s="154">
        <f t="array" ref="T40">ROUND(IF((N40+O40-P40-Q40-R40+S40)&lt;0,0,(N40+O40-P40-Q40-R40+S40)),2)</f>
        <v>0</v>
      </c>
      <c r="U40" s="244"/>
      <c r="V40" s="244"/>
      <c r="W40" s="244"/>
      <c r="X40" s="150"/>
      <c r="Y40" s="150"/>
      <c r="Z40" s="150"/>
      <c r="AA40" s="150"/>
      <c r="AB40" s="153"/>
      <c r="AC40" s="150"/>
      <c r="AD40" s="153"/>
      <c r="AE40" s="153"/>
      <c r="AF40" s="153"/>
      <c r="AG40" s="153"/>
      <c r="AH40" s="153"/>
      <c r="AI40" s="151"/>
      <c r="AJ40" s="299"/>
      <c r="AK40" s="149"/>
      <c r="AL40" s="149"/>
      <c r="AM40" s="149"/>
    </row>
    <row r="41" spans="1:39">
      <c r="A41" s="299"/>
      <c r="B41" s="299" t="s">
        <v>2077</v>
      </c>
      <c r="C41" s="299"/>
      <c r="D41" s="164" t="s">
        <v>2149</v>
      </c>
      <c r="E41" s="152"/>
      <c r="F41" s="152"/>
      <c r="G41" s="103">
        <f t="shared" si="2"/>
        <v>0</v>
      </c>
      <c r="H41" s="150"/>
      <c r="I41" s="154">
        <f t="shared" si="3"/>
        <v>0</v>
      </c>
      <c r="J41" s="150"/>
      <c r="K41" s="244"/>
      <c r="L41" s="150"/>
      <c r="M41" s="150"/>
      <c r="N41" s="150"/>
      <c r="O41" s="150"/>
      <c r="P41" s="150"/>
      <c r="Q41" s="150"/>
      <c r="R41" s="150"/>
      <c r="S41" s="150"/>
      <c r="T41" s="154">
        <f t="array" ref="T41">ROUND(IF((N41+O41-P41-Q41-R41+S41)&lt;0,0,(N41+O41-P41-Q41-R41+S41)),2)</f>
        <v>0</v>
      </c>
      <c r="U41" s="244"/>
      <c r="V41" s="244"/>
      <c r="W41" s="244"/>
      <c r="X41" s="150"/>
      <c r="Y41" s="150"/>
      <c r="Z41" s="150"/>
      <c r="AA41" s="150"/>
      <c r="AB41" s="153"/>
      <c r="AC41" s="150"/>
      <c r="AD41" s="153"/>
      <c r="AE41" s="153"/>
      <c r="AF41" s="153"/>
      <c r="AG41" s="153"/>
      <c r="AH41" s="153"/>
      <c r="AI41" s="151"/>
      <c r="AJ41" s="299"/>
      <c r="AK41" s="149"/>
      <c r="AL41" s="149"/>
      <c r="AM41" s="149"/>
    </row>
    <row r="42" spans="1:39">
      <c r="A42" s="299"/>
      <c r="B42" s="299" t="s">
        <v>2085</v>
      </c>
      <c r="C42" s="299"/>
      <c r="D42" s="180" t="s">
        <v>2078</v>
      </c>
      <c r="E42" s="103">
        <f>ROUND(E43+E44+E45+E46+E47+E48+E49,2)</f>
        <v>0</v>
      </c>
      <c r="F42" s="103">
        <f>ROUND(F43+F44+F45+F46+F47+F48+F49,2)</f>
        <v>0</v>
      </c>
      <c r="G42" s="103">
        <f t="shared" si="2"/>
        <v>0</v>
      </c>
      <c r="H42" s="103">
        <f>ROUND(H43+H44+H45+H46+H47+H48+H49,2)</f>
        <v>0</v>
      </c>
      <c r="I42" s="154">
        <f t="shared" si="3"/>
        <v>0</v>
      </c>
      <c r="J42" s="103">
        <f t="shared" ref="J42:S42" si="8">ROUND(J43+J44+J45+J46+J47+J48+J49,2)</f>
        <v>0</v>
      </c>
      <c r="K42" s="103">
        <f t="shared" si="8"/>
        <v>0</v>
      </c>
      <c r="L42" s="103">
        <f t="shared" si="8"/>
        <v>0</v>
      </c>
      <c r="M42" s="103">
        <f t="shared" si="8"/>
        <v>0</v>
      </c>
      <c r="N42" s="103">
        <f t="shared" si="8"/>
        <v>0</v>
      </c>
      <c r="O42" s="103">
        <f t="shared" si="8"/>
        <v>0</v>
      </c>
      <c r="P42" s="103">
        <f t="shared" si="8"/>
        <v>0</v>
      </c>
      <c r="Q42" s="103">
        <f t="shared" si="8"/>
        <v>0</v>
      </c>
      <c r="R42" s="103">
        <f t="shared" si="8"/>
        <v>0</v>
      </c>
      <c r="S42" s="103">
        <f t="shared" si="8"/>
        <v>0</v>
      </c>
      <c r="T42" s="154">
        <f t="array" ref="T42">ROUND(IF((N42+O42-P42-Q42-R42+S42)&lt;0,0,(N42+O42-P42-Q42-R42+S42)),2)</f>
        <v>0</v>
      </c>
      <c r="U42" s="103">
        <f t="shared" ref="U42:AH42" si="9">ROUND(U43+U44+U45+U46+U47+U48+U49,2)</f>
        <v>0</v>
      </c>
      <c r="V42" s="103">
        <f t="shared" si="9"/>
        <v>0</v>
      </c>
      <c r="W42" s="103">
        <f t="shared" si="9"/>
        <v>0</v>
      </c>
      <c r="X42" s="103">
        <f t="shared" si="9"/>
        <v>0</v>
      </c>
      <c r="Y42" s="103">
        <f t="shared" si="9"/>
        <v>0</v>
      </c>
      <c r="Z42" s="103">
        <f t="shared" si="9"/>
        <v>0</v>
      </c>
      <c r="AA42" s="103">
        <f t="shared" si="9"/>
        <v>0</v>
      </c>
      <c r="AB42" s="103">
        <f t="shared" si="9"/>
        <v>0</v>
      </c>
      <c r="AC42" s="103">
        <f t="shared" si="9"/>
        <v>0</v>
      </c>
      <c r="AD42" s="103">
        <f t="shared" si="9"/>
        <v>0</v>
      </c>
      <c r="AE42" s="103">
        <f t="shared" si="9"/>
        <v>0</v>
      </c>
      <c r="AF42" s="103">
        <f t="shared" si="9"/>
        <v>0</v>
      </c>
      <c r="AG42" s="103">
        <f t="shared" si="9"/>
        <v>0</v>
      </c>
      <c r="AH42" s="103">
        <f t="shared" si="9"/>
        <v>0</v>
      </c>
      <c r="AI42" s="151"/>
      <c r="AJ42" s="299"/>
      <c r="AK42" s="149"/>
      <c r="AL42" s="149"/>
      <c r="AM42" s="149"/>
    </row>
    <row r="43" spans="1:39">
      <c r="A43" s="299"/>
      <c r="B43" s="299" t="s">
        <v>2086</v>
      </c>
      <c r="C43" s="299"/>
      <c r="D43" s="164" t="s">
        <v>2084</v>
      </c>
      <c r="E43" s="152"/>
      <c r="F43" s="152"/>
      <c r="G43" s="103">
        <f t="shared" si="2"/>
        <v>0</v>
      </c>
      <c r="H43" s="150"/>
      <c r="I43" s="154">
        <f t="shared" si="3"/>
        <v>0</v>
      </c>
      <c r="J43" s="150"/>
      <c r="K43" s="244"/>
      <c r="L43" s="150"/>
      <c r="M43" s="150"/>
      <c r="N43" s="150"/>
      <c r="O43" s="150"/>
      <c r="P43" s="150"/>
      <c r="Q43" s="150"/>
      <c r="R43" s="150"/>
      <c r="S43" s="150"/>
      <c r="T43" s="154">
        <f t="array" ref="T43">ROUND(IF((N43+O43-P43-Q43-R43+S43)&lt;0,0,(N43+O43-P43-Q43-R43+S43)),2)</f>
        <v>0</v>
      </c>
      <c r="U43" s="244"/>
      <c r="V43" s="244"/>
      <c r="W43" s="244"/>
      <c r="X43" s="150"/>
      <c r="Y43" s="150"/>
      <c r="Z43" s="150"/>
      <c r="AA43" s="150"/>
      <c r="AB43" s="153"/>
      <c r="AC43" s="150"/>
      <c r="AD43" s="153"/>
      <c r="AE43" s="153"/>
      <c r="AF43" s="153"/>
      <c r="AG43" s="153"/>
      <c r="AH43" s="153"/>
      <c r="AI43" s="151"/>
      <c r="AJ43" s="299"/>
      <c r="AK43" s="149"/>
      <c r="AL43" s="149"/>
      <c r="AM43" s="149"/>
    </row>
    <row r="44" spans="1:39">
      <c r="A44" s="299"/>
      <c r="B44" s="299" t="s">
        <v>2087</v>
      </c>
      <c r="C44" s="299"/>
      <c r="D44" s="164" t="s">
        <v>2079</v>
      </c>
      <c r="E44" s="152"/>
      <c r="F44" s="152"/>
      <c r="G44" s="103">
        <f t="shared" si="2"/>
        <v>0</v>
      </c>
      <c r="H44" s="150"/>
      <c r="I44" s="154">
        <f t="shared" si="3"/>
        <v>0</v>
      </c>
      <c r="J44" s="150"/>
      <c r="K44" s="244"/>
      <c r="L44" s="150"/>
      <c r="M44" s="150"/>
      <c r="N44" s="150"/>
      <c r="O44" s="150"/>
      <c r="P44" s="150"/>
      <c r="Q44" s="150"/>
      <c r="R44" s="150"/>
      <c r="S44" s="150"/>
      <c r="T44" s="154">
        <f t="array" ref="T44">ROUND(IF((N44+O44-P44-Q44-R44+S44)&lt;0,0,(N44+O44-P44-Q44-R44+S44)),2)</f>
        <v>0</v>
      </c>
      <c r="U44" s="244"/>
      <c r="V44" s="244"/>
      <c r="W44" s="244"/>
      <c r="X44" s="150"/>
      <c r="Y44" s="150"/>
      <c r="Z44" s="150"/>
      <c r="AA44" s="150"/>
      <c r="AB44" s="153"/>
      <c r="AC44" s="150"/>
      <c r="AD44" s="153"/>
      <c r="AE44" s="153"/>
      <c r="AF44" s="153"/>
      <c r="AG44" s="153"/>
      <c r="AH44" s="153"/>
      <c r="AI44" s="187"/>
      <c r="AJ44" s="299"/>
      <c r="AK44" s="149"/>
      <c r="AL44" s="149"/>
      <c r="AM44" s="149"/>
    </row>
    <row r="45" spans="1:39">
      <c r="A45" s="299"/>
      <c r="B45" s="299" t="s">
        <v>2088</v>
      </c>
      <c r="C45" s="299"/>
      <c r="D45" s="164" t="s">
        <v>2080</v>
      </c>
      <c r="E45" s="152"/>
      <c r="F45" s="152"/>
      <c r="G45" s="103">
        <f t="shared" si="2"/>
        <v>0</v>
      </c>
      <c r="H45" s="150"/>
      <c r="I45" s="154">
        <f t="shared" si="3"/>
        <v>0</v>
      </c>
      <c r="J45" s="150"/>
      <c r="K45" s="244"/>
      <c r="L45" s="150"/>
      <c r="M45" s="150"/>
      <c r="N45" s="150"/>
      <c r="O45" s="150"/>
      <c r="P45" s="150"/>
      <c r="Q45" s="150"/>
      <c r="R45" s="150"/>
      <c r="S45" s="150"/>
      <c r="T45" s="154">
        <f t="array" ref="T45">ROUND(IF((N45+O45-P45-Q45-R45+S45)&lt;0,0,(N45+O45-P45-Q45-R45+S45)),2)</f>
        <v>0</v>
      </c>
      <c r="U45" s="244"/>
      <c r="V45" s="244"/>
      <c r="W45" s="244"/>
      <c r="X45" s="150"/>
      <c r="Y45" s="150"/>
      <c r="Z45" s="150"/>
      <c r="AA45" s="150"/>
      <c r="AB45" s="153"/>
      <c r="AC45" s="150"/>
      <c r="AD45" s="153"/>
      <c r="AE45" s="153"/>
      <c r="AF45" s="153"/>
      <c r="AG45" s="153"/>
      <c r="AH45" s="153"/>
      <c r="AI45" s="151"/>
      <c r="AJ45" s="299"/>
      <c r="AK45" s="149"/>
      <c r="AL45" s="149"/>
      <c r="AM45" s="149"/>
    </row>
    <row r="46" spans="1:39">
      <c r="A46" s="299"/>
      <c r="B46" s="299" t="s">
        <v>2089</v>
      </c>
      <c r="C46" s="299"/>
      <c r="D46" s="164" t="s">
        <v>2081</v>
      </c>
      <c r="E46" s="152"/>
      <c r="F46" s="152"/>
      <c r="G46" s="103">
        <f t="shared" si="2"/>
        <v>0</v>
      </c>
      <c r="H46" s="150"/>
      <c r="I46" s="154">
        <f t="shared" si="3"/>
        <v>0</v>
      </c>
      <c r="J46" s="150"/>
      <c r="K46" s="244"/>
      <c r="L46" s="150"/>
      <c r="M46" s="150"/>
      <c r="N46" s="150"/>
      <c r="O46" s="150"/>
      <c r="P46" s="150"/>
      <c r="Q46" s="150"/>
      <c r="R46" s="150"/>
      <c r="S46" s="150"/>
      <c r="T46" s="154">
        <f t="array" ref="T46">ROUND(IF((N46+O46-P46-Q46-R46+S46)&lt;0,0,(N46+O46-P46-Q46-R46+S46)),2)</f>
        <v>0</v>
      </c>
      <c r="U46" s="244"/>
      <c r="V46" s="244"/>
      <c r="W46" s="244"/>
      <c r="X46" s="150"/>
      <c r="Y46" s="150"/>
      <c r="Z46" s="150"/>
      <c r="AA46" s="150"/>
      <c r="AB46" s="153"/>
      <c r="AC46" s="150"/>
      <c r="AD46" s="153"/>
      <c r="AE46" s="153"/>
      <c r="AF46" s="153"/>
      <c r="AG46" s="153"/>
      <c r="AH46" s="153"/>
      <c r="AI46" s="151"/>
      <c r="AJ46" s="299"/>
      <c r="AK46" s="149"/>
      <c r="AL46" s="149"/>
      <c r="AM46" s="149"/>
    </row>
    <row r="47" spans="1:39">
      <c r="A47" s="299"/>
      <c r="B47" s="299" t="s">
        <v>2090</v>
      </c>
      <c r="C47" s="299"/>
      <c r="D47" s="164" t="s">
        <v>2082</v>
      </c>
      <c r="E47" s="152"/>
      <c r="F47" s="152"/>
      <c r="G47" s="103">
        <f t="shared" si="2"/>
        <v>0</v>
      </c>
      <c r="H47" s="150"/>
      <c r="I47" s="154">
        <f t="shared" si="3"/>
        <v>0</v>
      </c>
      <c r="J47" s="150"/>
      <c r="K47" s="244"/>
      <c r="L47" s="150"/>
      <c r="M47" s="150"/>
      <c r="N47" s="150"/>
      <c r="O47" s="150"/>
      <c r="P47" s="150"/>
      <c r="Q47" s="150"/>
      <c r="R47" s="150"/>
      <c r="S47" s="150"/>
      <c r="T47" s="154">
        <f t="array" ref="T47">ROUND(IF((N47+O47-P47-Q47-R47+S47)&lt;0,0,(N47+O47-P47-Q47-R47+S47)),2)</f>
        <v>0</v>
      </c>
      <c r="U47" s="244"/>
      <c r="V47" s="244"/>
      <c r="W47" s="244"/>
      <c r="X47" s="150"/>
      <c r="Y47" s="150"/>
      <c r="Z47" s="150"/>
      <c r="AA47" s="150"/>
      <c r="AB47" s="153"/>
      <c r="AC47" s="150"/>
      <c r="AD47" s="153"/>
      <c r="AE47" s="153"/>
      <c r="AF47" s="153"/>
      <c r="AG47" s="153"/>
      <c r="AH47" s="153"/>
      <c r="AI47" s="151"/>
      <c r="AJ47" s="299"/>
      <c r="AK47" s="149"/>
      <c r="AL47" s="149"/>
      <c r="AM47" s="149"/>
    </row>
    <row r="48" spans="1:39">
      <c r="A48" s="299"/>
      <c r="B48" s="299" t="s">
        <v>2091</v>
      </c>
      <c r="C48" s="299"/>
      <c r="D48" s="164" t="s">
        <v>2083</v>
      </c>
      <c r="E48" s="152"/>
      <c r="F48" s="152"/>
      <c r="G48" s="103">
        <f t="shared" si="2"/>
        <v>0</v>
      </c>
      <c r="H48" s="150"/>
      <c r="I48" s="154">
        <f t="shared" si="3"/>
        <v>0</v>
      </c>
      <c r="J48" s="150"/>
      <c r="K48" s="244"/>
      <c r="L48" s="150"/>
      <c r="M48" s="150"/>
      <c r="N48" s="150"/>
      <c r="O48" s="150"/>
      <c r="P48" s="150"/>
      <c r="Q48" s="150"/>
      <c r="R48" s="150"/>
      <c r="S48" s="150"/>
      <c r="T48" s="154">
        <f t="array" ref="T48">ROUND(IF((N48+O48-P48-Q48-R48+S48)&lt;0,0,(N48+O48-P48-Q48-R48+S48)),2)</f>
        <v>0</v>
      </c>
      <c r="U48" s="244"/>
      <c r="V48" s="244"/>
      <c r="W48" s="244"/>
      <c r="X48" s="150"/>
      <c r="Y48" s="150"/>
      <c r="Z48" s="150"/>
      <c r="AA48" s="150"/>
      <c r="AB48" s="153"/>
      <c r="AC48" s="150"/>
      <c r="AD48" s="153"/>
      <c r="AE48" s="153"/>
      <c r="AF48" s="153"/>
      <c r="AG48" s="153"/>
      <c r="AH48" s="153"/>
      <c r="AI48" s="151"/>
      <c r="AJ48" s="299"/>
      <c r="AK48" s="149"/>
      <c r="AL48" s="149"/>
      <c r="AM48" s="149"/>
    </row>
    <row r="49" spans="1:39" s="305" customFormat="1">
      <c r="A49" s="299"/>
      <c r="B49" s="299" t="s">
        <v>2376</v>
      </c>
      <c r="C49" s="299"/>
      <c r="D49" s="164" t="s">
        <v>2377</v>
      </c>
      <c r="E49" s="152"/>
      <c r="F49" s="152"/>
      <c r="G49" s="103">
        <f t="shared" si="2"/>
        <v>0</v>
      </c>
      <c r="H49" s="244"/>
      <c r="I49" s="243">
        <f t="shared" si="3"/>
        <v>0</v>
      </c>
      <c r="J49" s="244"/>
      <c r="K49" s="244"/>
      <c r="L49" s="244"/>
      <c r="M49" s="244"/>
      <c r="N49" s="244"/>
      <c r="O49" s="244"/>
      <c r="P49" s="244"/>
      <c r="Q49" s="244"/>
      <c r="R49" s="244"/>
      <c r="S49" s="244"/>
      <c r="T49" s="243">
        <f t="array" ref="T49">ROUND(IF((N49+O49-P49-Q49-R49+S49)&lt;0,0,(N49+O49-P49-Q49-R49+S49)),2)</f>
        <v>0</v>
      </c>
      <c r="U49" s="244"/>
      <c r="V49" s="244"/>
      <c r="W49" s="244"/>
      <c r="X49" s="244"/>
      <c r="Y49" s="244"/>
      <c r="Z49" s="244"/>
      <c r="AA49" s="244"/>
      <c r="AB49" s="245"/>
      <c r="AC49" s="244"/>
      <c r="AD49" s="245"/>
      <c r="AE49" s="245"/>
      <c r="AF49" s="245"/>
      <c r="AG49" s="245"/>
      <c r="AH49" s="245"/>
      <c r="AI49" s="151"/>
      <c r="AJ49" s="299"/>
      <c r="AK49" s="246"/>
      <c r="AL49" s="246"/>
      <c r="AM49" s="246"/>
    </row>
    <row r="50" spans="1:39">
      <c r="A50" s="299"/>
      <c r="B50" s="299" t="s">
        <v>2096</v>
      </c>
      <c r="C50" s="299"/>
      <c r="D50" s="180" t="s">
        <v>2092</v>
      </c>
      <c r="E50" s="103">
        <f t="array" ref="E50">ROUND(E51+E52+E53,2)</f>
        <v>0</v>
      </c>
      <c r="F50" s="103">
        <f t="array" ref="F50">ROUND(F51+F52+F53,2)</f>
        <v>0</v>
      </c>
      <c r="G50" s="103">
        <f t="shared" si="2"/>
        <v>0</v>
      </c>
      <c r="H50" s="103">
        <f t="array" ref="H50">ROUND(H51+H52+H53,2)</f>
        <v>0</v>
      </c>
      <c r="I50" s="154">
        <f t="shared" si="3"/>
        <v>0</v>
      </c>
      <c r="J50" s="103">
        <f t="array" ref="J50">ROUND(J51+J52+J53,2)</f>
        <v>0</v>
      </c>
      <c r="K50" s="103">
        <f>ROUND(K51+K52+K53,2)</f>
        <v>0</v>
      </c>
      <c r="L50" s="103">
        <f t="array" ref="L50">ROUND(L51+L52+L53,2)</f>
        <v>0</v>
      </c>
      <c r="M50" s="103">
        <f t="array" ref="M50">ROUND(M51+M52+M53,2)</f>
        <v>0</v>
      </c>
      <c r="N50" s="103">
        <f t="array" ref="N50">ROUND(N51+N52+N53,2)</f>
        <v>0</v>
      </c>
      <c r="O50" s="103">
        <f t="array" ref="O50">ROUND(O51+O52+O53,2)</f>
        <v>0</v>
      </c>
      <c r="P50" s="103">
        <f t="array" ref="P50">ROUND(P51+P52+P53,2)</f>
        <v>0</v>
      </c>
      <c r="Q50" s="103">
        <f t="array" ref="Q50">ROUND(Q51+Q52+Q53,2)</f>
        <v>0</v>
      </c>
      <c r="R50" s="103">
        <f t="array" ref="R50">ROUND(R51+R52+R53,2)</f>
        <v>0</v>
      </c>
      <c r="S50" s="103">
        <f t="array" ref="S50">ROUND(S51+S52+S53,2)</f>
        <v>0</v>
      </c>
      <c r="T50" s="154">
        <f t="array" ref="T50">ROUND(IF((N50+O50-P50-Q50-R50+S50)&lt;0,0,(N50+O50-P50-Q50-R50+S50)),2)</f>
        <v>0</v>
      </c>
      <c r="U50" s="103">
        <f t="array" ref="U50">ROUND(U51+U52+U53,2)</f>
        <v>0</v>
      </c>
      <c r="V50" s="103">
        <f t="array" ref="V50">ROUND(V51+V52+V53,2)</f>
        <v>0</v>
      </c>
      <c r="W50" s="103">
        <f t="array" ref="W50">ROUND(W51+W52+W53,2)</f>
        <v>0</v>
      </c>
      <c r="X50" s="103">
        <f t="array" ref="X50">ROUND(X51+X52+X53,2)</f>
        <v>0</v>
      </c>
      <c r="Y50" s="103">
        <f t="array" ref="Y50">ROUND(Y51+Y52+Y53,2)</f>
        <v>0</v>
      </c>
      <c r="Z50" s="103">
        <f t="array" ref="Z50">ROUND(Z51+Z52+Z53,2)</f>
        <v>0</v>
      </c>
      <c r="AA50" s="103">
        <f t="array" ref="AA50">ROUND(AA51+AA52+AA53,2)</f>
        <v>0</v>
      </c>
      <c r="AB50" s="103">
        <f t="array" ref="AB50">ROUND(AB51+AB52+AB53,2)</f>
        <v>0</v>
      </c>
      <c r="AC50" s="103">
        <f t="array" ref="AC50">ROUND(AC51+AC52+AC53,2)</f>
        <v>0</v>
      </c>
      <c r="AD50" s="103">
        <f t="array" ref="AD50">ROUND(AD51+AD52+AD53,2)</f>
        <v>0</v>
      </c>
      <c r="AE50" s="103">
        <f t="array" ref="AE50">ROUND(AE51+AE52+AE53,2)</f>
        <v>0</v>
      </c>
      <c r="AF50" s="103">
        <f t="array" ref="AF50">ROUND(AF51+AF52+AF53,2)</f>
        <v>0</v>
      </c>
      <c r="AG50" s="103">
        <f t="array" ref="AG50">ROUND(AG51+AG52+AG53,2)</f>
        <v>0</v>
      </c>
      <c r="AH50" s="103">
        <f>ROUND(AH51+AH52+AH53,2)</f>
        <v>0</v>
      </c>
      <c r="AI50" s="151"/>
      <c r="AJ50" s="299"/>
      <c r="AK50" s="149"/>
      <c r="AL50" s="149"/>
      <c r="AM50" s="149"/>
    </row>
    <row r="51" spans="1:39">
      <c r="A51" s="299"/>
      <c r="B51" s="299" t="s">
        <v>2097</v>
      </c>
      <c r="C51" s="299"/>
      <c r="D51" s="164" t="s">
        <v>2093</v>
      </c>
      <c r="E51" s="152"/>
      <c r="F51" s="152"/>
      <c r="G51" s="103">
        <f t="shared" si="2"/>
        <v>0</v>
      </c>
      <c r="H51" s="150"/>
      <c r="I51" s="154">
        <f t="shared" si="3"/>
        <v>0</v>
      </c>
      <c r="J51" s="150"/>
      <c r="K51" s="244"/>
      <c r="L51" s="150"/>
      <c r="M51" s="150"/>
      <c r="N51" s="150"/>
      <c r="O51" s="150"/>
      <c r="P51" s="150"/>
      <c r="Q51" s="150"/>
      <c r="R51" s="150"/>
      <c r="S51" s="150"/>
      <c r="T51" s="154">
        <f t="array" ref="T51">ROUND(IF((N51+O51-P51-Q51-R51+S51)&lt;0,0,(N51+O51-P51-Q51-R51+S51)),2)</f>
        <v>0</v>
      </c>
      <c r="U51" s="244"/>
      <c r="V51" s="244"/>
      <c r="W51" s="244"/>
      <c r="X51" s="150"/>
      <c r="Y51" s="150"/>
      <c r="Z51" s="150"/>
      <c r="AA51" s="150"/>
      <c r="AB51" s="153"/>
      <c r="AC51" s="150"/>
      <c r="AD51" s="153"/>
      <c r="AE51" s="153"/>
      <c r="AF51" s="153"/>
      <c r="AG51" s="153"/>
      <c r="AH51" s="153"/>
      <c r="AI51" s="151"/>
      <c r="AJ51" s="299"/>
      <c r="AK51" s="149"/>
      <c r="AL51" s="149"/>
      <c r="AM51" s="149"/>
    </row>
    <row r="52" spans="1:39">
      <c r="A52" s="299"/>
      <c r="B52" s="299" t="s">
        <v>2098</v>
      </c>
      <c r="C52" s="299"/>
      <c r="D52" s="164" t="s">
        <v>2094</v>
      </c>
      <c r="E52" s="152"/>
      <c r="F52" s="152"/>
      <c r="G52" s="103">
        <f t="shared" si="2"/>
        <v>0</v>
      </c>
      <c r="H52" s="150"/>
      <c r="I52" s="154">
        <f t="shared" si="3"/>
        <v>0</v>
      </c>
      <c r="J52" s="150"/>
      <c r="K52" s="244"/>
      <c r="L52" s="150"/>
      <c r="M52" s="150"/>
      <c r="N52" s="150"/>
      <c r="O52" s="150"/>
      <c r="P52" s="150"/>
      <c r="Q52" s="150"/>
      <c r="R52" s="150"/>
      <c r="S52" s="150"/>
      <c r="T52" s="154">
        <f t="array" ref="T52">ROUND(IF((N52+O52-P52-Q52-R52+S52)&lt;0,0,(N52+O52-P52-Q52-R52+S52)),2)</f>
        <v>0</v>
      </c>
      <c r="U52" s="244"/>
      <c r="V52" s="244"/>
      <c r="W52" s="244"/>
      <c r="X52" s="150"/>
      <c r="Y52" s="150"/>
      <c r="Z52" s="150"/>
      <c r="AA52" s="150"/>
      <c r="AB52" s="153"/>
      <c r="AC52" s="150"/>
      <c r="AD52" s="153"/>
      <c r="AE52" s="153"/>
      <c r="AF52" s="153"/>
      <c r="AG52" s="153"/>
      <c r="AH52" s="153"/>
      <c r="AI52" s="151"/>
      <c r="AJ52" s="299"/>
      <c r="AK52" s="149"/>
      <c r="AL52" s="149"/>
      <c r="AM52" s="149"/>
    </row>
    <row r="53" spans="1:39">
      <c r="A53" s="299"/>
      <c r="B53" s="299" t="s">
        <v>2099</v>
      </c>
      <c r="C53" s="299"/>
      <c r="D53" s="164" t="s">
        <v>2095</v>
      </c>
      <c r="E53" s="152"/>
      <c r="F53" s="152"/>
      <c r="G53" s="103">
        <f t="shared" si="2"/>
        <v>0</v>
      </c>
      <c r="H53" s="150"/>
      <c r="I53" s="154">
        <f t="shared" si="3"/>
        <v>0</v>
      </c>
      <c r="J53" s="150"/>
      <c r="K53" s="244"/>
      <c r="L53" s="150"/>
      <c r="M53" s="150"/>
      <c r="N53" s="150"/>
      <c r="O53" s="150"/>
      <c r="P53" s="150"/>
      <c r="Q53" s="150"/>
      <c r="R53" s="150"/>
      <c r="S53" s="150"/>
      <c r="T53" s="154">
        <f t="array" ref="T53">ROUND(IF((N53+O53-P53-Q53-R53+S53)&lt;0,0,(N53+O53-P53-Q53-R53+S53)),2)</f>
        <v>0</v>
      </c>
      <c r="U53" s="244"/>
      <c r="V53" s="244"/>
      <c r="W53" s="244"/>
      <c r="X53" s="150"/>
      <c r="Y53" s="150"/>
      <c r="Z53" s="150"/>
      <c r="AA53" s="150"/>
      <c r="AB53" s="153"/>
      <c r="AC53" s="150"/>
      <c r="AD53" s="153"/>
      <c r="AE53" s="153"/>
      <c r="AF53" s="153"/>
      <c r="AG53" s="153"/>
      <c r="AH53" s="153"/>
      <c r="AI53" s="151"/>
      <c r="AJ53" s="299"/>
      <c r="AK53" s="149"/>
      <c r="AL53" s="149"/>
      <c r="AM53" s="149"/>
    </row>
    <row r="54" spans="1:39">
      <c r="A54" s="299"/>
      <c r="B54" s="299" t="s">
        <v>2100</v>
      </c>
      <c r="C54" s="299"/>
      <c r="D54" s="185" t="s">
        <v>2103</v>
      </c>
      <c r="E54" s="103">
        <f>ROUND(E55+E56+E57+E58+E62+E63+E64+E65+E66+E67+E68+E69+E70,2)</f>
        <v>0</v>
      </c>
      <c r="F54" s="103">
        <f>ROUND(F55+F56+F57+F58+F62+F63+F64+F65+F66+F67+F68+F69+F70,2)</f>
        <v>0</v>
      </c>
      <c r="G54" s="103">
        <f t="shared" si="2"/>
        <v>0</v>
      </c>
      <c r="H54" s="103">
        <f>ROUND(H55+H56+H57+H58+H62+H63+H64+H65+H66+H67+H68+H69+H70,2)</f>
        <v>0</v>
      </c>
      <c r="I54" s="154">
        <f t="shared" si="3"/>
        <v>0</v>
      </c>
      <c r="J54" s="103">
        <f t="shared" ref="J54:S54" si="10">ROUND(J55+J56+J57+J58+J62+J63+J64+J65+J66+J67+J68+J69+J70,2)</f>
        <v>0</v>
      </c>
      <c r="K54" s="103">
        <f t="shared" si="10"/>
        <v>0</v>
      </c>
      <c r="L54" s="103">
        <f t="shared" si="10"/>
        <v>0</v>
      </c>
      <c r="M54" s="103">
        <f t="shared" si="10"/>
        <v>0</v>
      </c>
      <c r="N54" s="103">
        <f t="shared" si="10"/>
        <v>0</v>
      </c>
      <c r="O54" s="103">
        <f t="shared" si="10"/>
        <v>0</v>
      </c>
      <c r="P54" s="103">
        <f t="shared" si="10"/>
        <v>0</v>
      </c>
      <c r="Q54" s="103">
        <f t="shared" si="10"/>
        <v>0</v>
      </c>
      <c r="R54" s="103">
        <f t="shared" si="10"/>
        <v>0</v>
      </c>
      <c r="S54" s="103">
        <f t="shared" si="10"/>
        <v>0</v>
      </c>
      <c r="T54" s="154">
        <f t="array" ref="T54">ROUND(IF((N54+O54-P54-Q54-R54+S54)&lt;0,0,(N54+O54-P54-Q54-R54+S54)),2)</f>
        <v>0</v>
      </c>
      <c r="U54" s="103">
        <f t="shared" ref="U54:AH54" si="11">ROUND(U55+U56+U57+U58+U62+U63+U64+U65+U66+U67+U68+U69+U70,2)</f>
        <v>0</v>
      </c>
      <c r="V54" s="103">
        <f t="shared" si="11"/>
        <v>0</v>
      </c>
      <c r="W54" s="103">
        <f t="shared" si="11"/>
        <v>0</v>
      </c>
      <c r="X54" s="103">
        <f t="shared" si="11"/>
        <v>0</v>
      </c>
      <c r="Y54" s="103">
        <f t="shared" si="11"/>
        <v>0</v>
      </c>
      <c r="Z54" s="103">
        <f t="shared" si="11"/>
        <v>0</v>
      </c>
      <c r="AA54" s="103">
        <f t="shared" si="11"/>
        <v>0</v>
      </c>
      <c r="AB54" s="103">
        <f t="shared" si="11"/>
        <v>0</v>
      </c>
      <c r="AC54" s="103">
        <f t="shared" si="11"/>
        <v>0</v>
      </c>
      <c r="AD54" s="103">
        <f t="shared" si="11"/>
        <v>0</v>
      </c>
      <c r="AE54" s="103">
        <f t="shared" si="11"/>
        <v>0</v>
      </c>
      <c r="AF54" s="103">
        <f t="shared" si="11"/>
        <v>0</v>
      </c>
      <c r="AG54" s="103">
        <f t="shared" si="11"/>
        <v>0</v>
      </c>
      <c r="AH54" s="103">
        <f t="shared" si="11"/>
        <v>0</v>
      </c>
      <c r="AI54" s="151"/>
      <c r="AJ54" s="299"/>
      <c r="AK54" s="149"/>
      <c r="AL54" s="149"/>
      <c r="AM54" s="149"/>
    </row>
    <row r="55" spans="1:39">
      <c r="A55" s="299"/>
      <c r="B55" s="299" t="s">
        <v>2104</v>
      </c>
      <c r="C55" s="299"/>
      <c r="D55" s="164" t="s">
        <v>2101</v>
      </c>
      <c r="E55" s="152"/>
      <c r="F55" s="152"/>
      <c r="G55" s="103">
        <f t="shared" si="2"/>
        <v>0</v>
      </c>
      <c r="H55" s="150"/>
      <c r="I55" s="154">
        <f t="shared" si="3"/>
        <v>0</v>
      </c>
      <c r="J55" s="150"/>
      <c r="K55" s="244"/>
      <c r="L55" s="150"/>
      <c r="M55" s="150"/>
      <c r="N55" s="150"/>
      <c r="O55" s="150"/>
      <c r="P55" s="150"/>
      <c r="Q55" s="150"/>
      <c r="R55" s="150"/>
      <c r="S55" s="150"/>
      <c r="T55" s="154">
        <f t="array" ref="T55">ROUND(IF((N55+O55-P55-Q55-R55+S55)&lt;0,0,(N55+O55-P55-Q55-R55+S55)),2)</f>
        <v>0</v>
      </c>
      <c r="U55" s="244"/>
      <c r="V55" s="244"/>
      <c r="W55" s="244"/>
      <c r="X55" s="150"/>
      <c r="Y55" s="150"/>
      <c r="Z55" s="150"/>
      <c r="AA55" s="150"/>
      <c r="AB55" s="153"/>
      <c r="AC55" s="150"/>
      <c r="AD55" s="153"/>
      <c r="AE55" s="153"/>
      <c r="AF55" s="153"/>
      <c r="AG55" s="153"/>
      <c r="AH55" s="153"/>
      <c r="AI55" s="151"/>
      <c r="AJ55" s="299"/>
      <c r="AK55" s="149"/>
      <c r="AL55" s="149"/>
      <c r="AM55" s="149"/>
    </row>
    <row r="56" spans="1:39" s="305" customFormat="1">
      <c r="A56" s="299"/>
      <c r="B56" s="299" t="s">
        <v>2379</v>
      </c>
      <c r="C56" s="299"/>
      <c r="D56" s="164" t="s">
        <v>2378</v>
      </c>
      <c r="E56" s="152"/>
      <c r="F56" s="152"/>
      <c r="G56" s="103">
        <f t="shared" si="2"/>
        <v>0</v>
      </c>
      <c r="H56" s="244"/>
      <c r="I56" s="243">
        <f t="shared" si="3"/>
        <v>0</v>
      </c>
      <c r="J56" s="244"/>
      <c r="K56" s="244"/>
      <c r="L56" s="244"/>
      <c r="M56" s="244"/>
      <c r="N56" s="244"/>
      <c r="O56" s="244"/>
      <c r="P56" s="244"/>
      <c r="Q56" s="244"/>
      <c r="R56" s="244"/>
      <c r="S56" s="244"/>
      <c r="T56" s="243">
        <f t="array" ref="T56">ROUND(IF((N56+O56-P56-Q56-R56+S56)&lt;0,0,(N56+O56-P56-Q56-R56+S56)),2)</f>
        <v>0</v>
      </c>
      <c r="U56" s="244"/>
      <c r="V56" s="244"/>
      <c r="W56" s="244"/>
      <c r="X56" s="244"/>
      <c r="Y56" s="244"/>
      <c r="Z56" s="244"/>
      <c r="AA56" s="244"/>
      <c r="AB56" s="245"/>
      <c r="AC56" s="244"/>
      <c r="AD56" s="245"/>
      <c r="AE56" s="245"/>
      <c r="AF56" s="245"/>
      <c r="AG56" s="245"/>
      <c r="AH56" s="245"/>
      <c r="AI56" s="151"/>
      <c r="AJ56" s="299"/>
      <c r="AK56" s="246"/>
      <c r="AL56" s="246"/>
      <c r="AM56" s="246"/>
    </row>
    <row r="57" spans="1:39">
      <c r="A57" s="299"/>
      <c r="B57" s="299" t="s">
        <v>2105</v>
      </c>
      <c r="C57" s="299"/>
      <c r="D57" s="164" t="s">
        <v>2380</v>
      </c>
      <c r="E57" s="152"/>
      <c r="F57" s="152"/>
      <c r="G57" s="103">
        <f t="shared" si="2"/>
        <v>0</v>
      </c>
      <c r="H57" s="150"/>
      <c r="I57" s="154">
        <f t="shared" si="3"/>
        <v>0</v>
      </c>
      <c r="J57" s="150"/>
      <c r="K57" s="244"/>
      <c r="L57" s="150"/>
      <c r="M57" s="150"/>
      <c r="N57" s="150"/>
      <c r="O57" s="150"/>
      <c r="P57" s="150"/>
      <c r="Q57" s="150"/>
      <c r="R57" s="150"/>
      <c r="S57" s="150"/>
      <c r="T57" s="154">
        <f t="array" ref="T57">ROUND(IF((N57+O57-P57-Q57-R57+S57)&lt;0,0,(N57+O57-P57-Q57-R57+S57)),2)</f>
        <v>0</v>
      </c>
      <c r="U57" s="244"/>
      <c r="V57" s="244"/>
      <c r="W57" s="244"/>
      <c r="X57" s="150"/>
      <c r="Y57" s="150"/>
      <c r="Z57" s="150"/>
      <c r="AA57" s="150"/>
      <c r="AB57" s="153"/>
      <c r="AC57" s="150"/>
      <c r="AD57" s="153"/>
      <c r="AE57" s="153"/>
      <c r="AF57" s="153"/>
      <c r="AG57" s="153"/>
      <c r="AH57" s="153"/>
      <c r="AI57" s="151"/>
      <c r="AJ57" s="299"/>
      <c r="AK57" s="149"/>
      <c r="AL57" s="149"/>
      <c r="AM57" s="149"/>
    </row>
    <row r="58" spans="1:39">
      <c r="A58" s="299"/>
      <c r="B58" s="299" t="s">
        <v>2116</v>
      </c>
      <c r="C58" s="299"/>
      <c r="D58" s="164" t="s">
        <v>2381</v>
      </c>
      <c r="E58" s="103">
        <f>ROUND(E59+E60+E61,2)</f>
        <v>0</v>
      </c>
      <c r="F58" s="103">
        <f>ROUND(F59+F60+F61,2)</f>
        <v>0</v>
      </c>
      <c r="G58" s="103">
        <f t="shared" si="2"/>
        <v>0</v>
      </c>
      <c r="H58" s="103">
        <f>ROUND(H59+H60+H61,2)</f>
        <v>0</v>
      </c>
      <c r="I58" s="154">
        <f t="shared" si="3"/>
        <v>0</v>
      </c>
      <c r="J58" s="103">
        <f t="shared" ref="J58:S58" si="12">ROUND(J59+J60+J61,2)</f>
        <v>0</v>
      </c>
      <c r="K58" s="103">
        <f t="shared" si="12"/>
        <v>0</v>
      </c>
      <c r="L58" s="103">
        <f t="shared" si="12"/>
        <v>0</v>
      </c>
      <c r="M58" s="103">
        <f t="shared" si="12"/>
        <v>0</v>
      </c>
      <c r="N58" s="103">
        <f t="shared" si="12"/>
        <v>0</v>
      </c>
      <c r="O58" s="103">
        <f t="shared" si="12"/>
        <v>0</v>
      </c>
      <c r="P58" s="103">
        <f t="shared" si="12"/>
        <v>0</v>
      </c>
      <c r="Q58" s="103">
        <f t="shared" si="12"/>
        <v>0</v>
      </c>
      <c r="R58" s="103">
        <f t="shared" si="12"/>
        <v>0</v>
      </c>
      <c r="S58" s="103">
        <f t="shared" si="12"/>
        <v>0</v>
      </c>
      <c r="T58" s="154">
        <f t="array" ref="T58">ROUND(IF((N58+O58-P58-Q58-R58+S58)&lt;0,0,(N58+O58-P58-Q58-R58+S58)),2)</f>
        <v>0</v>
      </c>
      <c r="U58" s="103">
        <f t="shared" ref="U58:AH58" si="13">ROUND(U59+U60+U61,2)</f>
        <v>0</v>
      </c>
      <c r="V58" s="103">
        <f t="shared" si="13"/>
        <v>0</v>
      </c>
      <c r="W58" s="103">
        <f t="shared" si="13"/>
        <v>0</v>
      </c>
      <c r="X58" s="103">
        <f t="shared" si="13"/>
        <v>0</v>
      </c>
      <c r="Y58" s="103">
        <f t="shared" si="13"/>
        <v>0</v>
      </c>
      <c r="Z58" s="103">
        <f t="shared" si="13"/>
        <v>0</v>
      </c>
      <c r="AA58" s="103">
        <f t="shared" si="13"/>
        <v>0</v>
      </c>
      <c r="AB58" s="103">
        <f t="shared" si="13"/>
        <v>0</v>
      </c>
      <c r="AC58" s="103">
        <f t="shared" si="13"/>
        <v>0</v>
      </c>
      <c r="AD58" s="103">
        <f t="shared" si="13"/>
        <v>0</v>
      </c>
      <c r="AE58" s="103">
        <f t="shared" si="13"/>
        <v>0</v>
      </c>
      <c r="AF58" s="103">
        <f t="shared" si="13"/>
        <v>0</v>
      </c>
      <c r="AG58" s="103">
        <f t="shared" si="13"/>
        <v>0</v>
      </c>
      <c r="AH58" s="103">
        <f t="shared" si="13"/>
        <v>0</v>
      </c>
      <c r="AI58" s="151"/>
      <c r="AJ58" s="299"/>
      <c r="AK58" s="149"/>
      <c r="AL58" s="149"/>
      <c r="AM58" s="149"/>
    </row>
    <row r="59" spans="1:39" ht="30">
      <c r="A59" s="299"/>
      <c r="B59" s="299" t="s">
        <v>2106</v>
      </c>
      <c r="C59" s="299"/>
      <c r="D59" s="167" t="s">
        <v>2382</v>
      </c>
      <c r="E59" s="152"/>
      <c r="F59" s="152"/>
      <c r="G59" s="103">
        <f t="shared" si="2"/>
        <v>0</v>
      </c>
      <c r="H59" s="150"/>
      <c r="I59" s="154">
        <f t="shared" si="3"/>
        <v>0</v>
      </c>
      <c r="J59" s="150"/>
      <c r="K59" s="244"/>
      <c r="L59" s="150"/>
      <c r="M59" s="150"/>
      <c r="N59" s="150"/>
      <c r="O59" s="150"/>
      <c r="P59" s="150"/>
      <c r="Q59" s="150"/>
      <c r="R59" s="150"/>
      <c r="S59" s="150"/>
      <c r="T59" s="154">
        <f t="array" ref="T59">ROUND(IF((N59+O59-P59-Q59-R59+S59)&lt;0,0,(N59+O59-P59-Q59-R59+S59)),2)</f>
        <v>0</v>
      </c>
      <c r="U59" s="244"/>
      <c r="V59" s="244"/>
      <c r="W59" s="244"/>
      <c r="X59" s="150"/>
      <c r="Y59" s="150"/>
      <c r="Z59" s="150"/>
      <c r="AA59" s="150"/>
      <c r="AB59" s="153"/>
      <c r="AC59" s="150"/>
      <c r="AD59" s="153"/>
      <c r="AE59" s="153"/>
      <c r="AF59" s="153"/>
      <c r="AG59" s="153"/>
      <c r="AH59" s="153"/>
      <c r="AI59" s="151"/>
      <c r="AJ59" s="299"/>
      <c r="AK59" s="149"/>
      <c r="AL59" s="149"/>
      <c r="AM59" s="149"/>
    </row>
    <row r="60" spans="1:39">
      <c r="A60" s="299"/>
      <c r="B60" s="299" t="s">
        <v>2107</v>
      </c>
      <c r="C60" s="299"/>
      <c r="D60" s="167" t="s">
        <v>2383</v>
      </c>
      <c r="E60" s="152"/>
      <c r="F60" s="152"/>
      <c r="G60" s="103">
        <f t="shared" si="2"/>
        <v>0</v>
      </c>
      <c r="H60" s="150"/>
      <c r="I60" s="154">
        <f t="shared" si="3"/>
        <v>0</v>
      </c>
      <c r="J60" s="150"/>
      <c r="K60" s="244"/>
      <c r="L60" s="150"/>
      <c r="M60" s="150"/>
      <c r="N60" s="150"/>
      <c r="O60" s="150"/>
      <c r="P60" s="150"/>
      <c r="Q60" s="150"/>
      <c r="R60" s="150"/>
      <c r="S60" s="150"/>
      <c r="T60" s="154">
        <f t="array" ref="T60">ROUND(IF((N60+O60-P60-Q60-R60+S60)&lt;0,0,(N60+O60-P60-Q60-R60+S60)),2)</f>
        <v>0</v>
      </c>
      <c r="U60" s="244"/>
      <c r="V60" s="244"/>
      <c r="W60" s="244"/>
      <c r="X60" s="150"/>
      <c r="Y60" s="150"/>
      <c r="Z60" s="150"/>
      <c r="AA60" s="150"/>
      <c r="AB60" s="153"/>
      <c r="AC60" s="150"/>
      <c r="AD60" s="153"/>
      <c r="AE60" s="153"/>
      <c r="AF60" s="153"/>
      <c r="AG60" s="153"/>
      <c r="AH60" s="153"/>
      <c r="AI60" s="151"/>
      <c r="AJ60" s="299"/>
      <c r="AK60" s="149"/>
      <c r="AL60" s="149"/>
      <c r="AM60" s="149"/>
    </row>
    <row r="61" spans="1:39" s="305" customFormat="1">
      <c r="A61" s="299"/>
      <c r="B61" s="299" t="s">
        <v>2386</v>
      </c>
      <c r="C61" s="299"/>
      <c r="D61" s="167" t="s">
        <v>2385</v>
      </c>
      <c r="E61" s="152"/>
      <c r="F61" s="152"/>
      <c r="G61" s="103">
        <f t="shared" si="2"/>
        <v>0</v>
      </c>
      <c r="H61" s="244"/>
      <c r="I61" s="243">
        <f t="shared" si="3"/>
        <v>0</v>
      </c>
      <c r="J61" s="244"/>
      <c r="K61" s="244"/>
      <c r="L61" s="244"/>
      <c r="M61" s="244"/>
      <c r="N61" s="244"/>
      <c r="O61" s="244"/>
      <c r="P61" s="244"/>
      <c r="Q61" s="244"/>
      <c r="R61" s="244"/>
      <c r="S61" s="244"/>
      <c r="T61" s="243">
        <f t="array" ref="T61">ROUND(IF((N61+O61-P61-Q61-R61+S61)&lt;0,0,(N61+O61-P61-Q61-R61+S61)),2)</f>
        <v>0</v>
      </c>
      <c r="U61" s="244"/>
      <c r="V61" s="244"/>
      <c r="W61" s="244"/>
      <c r="X61" s="244"/>
      <c r="Y61" s="244"/>
      <c r="Z61" s="244"/>
      <c r="AA61" s="244"/>
      <c r="AB61" s="245"/>
      <c r="AC61" s="244"/>
      <c r="AD61" s="245"/>
      <c r="AE61" s="245"/>
      <c r="AF61" s="245"/>
      <c r="AG61" s="245"/>
      <c r="AH61" s="245"/>
      <c r="AI61" s="151"/>
      <c r="AJ61" s="299"/>
      <c r="AK61" s="246"/>
      <c r="AL61" s="246"/>
      <c r="AM61" s="246"/>
    </row>
    <row r="62" spans="1:39" ht="45">
      <c r="A62" s="299"/>
      <c r="B62" s="299" t="s">
        <v>2108</v>
      </c>
      <c r="C62" s="299"/>
      <c r="D62" s="164" t="s">
        <v>2384</v>
      </c>
      <c r="E62" s="188"/>
      <c r="F62" s="188"/>
      <c r="G62" s="103">
        <f t="shared" si="2"/>
        <v>0</v>
      </c>
      <c r="H62" s="67"/>
      <c r="I62" s="154">
        <f t="shared" si="3"/>
        <v>0</v>
      </c>
      <c r="J62" s="67"/>
      <c r="K62" s="67"/>
      <c r="L62" s="67"/>
      <c r="M62" s="67"/>
      <c r="N62" s="67"/>
      <c r="O62" s="67"/>
      <c r="P62" s="67"/>
      <c r="Q62" s="67"/>
      <c r="R62" s="67"/>
      <c r="S62" s="67"/>
      <c r="T62" s="154">
        <f t="array" ref="T62">ROUND(IF((N62+O62-P62-Q62-R62+S62)&lt;0,0,(N62+O62-P62-Q62-R62+S62)),2)</f>
        <v>0</v>
      </c>
      <c r="U62" s="67"/>
      <c r="V62" s="67"/>
      <c r="W62" s="67"/>
      <c r="X62" s="67"/>
      <c r="Y62" s="67"/>
      <c r="Z62" s="67"/>
      <c r="AA62" s="67"/>
      <c r="AB62" s="189"/>
      <c r="AC62" s="67"/>
      <c r="AD62" s="189"/>
      <c r="AE62" s="189"/>
      <c r="AF62" s="189"/>
      <c r="AG62" s="189"/>
      <c r="AH62" s="189"/>
      <c r="AI62" s="151"/>
      <c r="AJ62" s="299"/>
      <c r="AK62" s="149"/>
      <c r="AL62" s="149"/>
      <c r="AM62" s="149"/>
    </row>
    <row r="63" spans="1:39" s="305" customFormat="1">
      <c r="A63" s="299"/>
      <c r="B63" s="299" t="s">
        <v>2388</v>
      </c>
      <c r="C63" s="299"/>
      <c r="D63" s="164" t="s">
        <v>2387</v>
      </c>
      <c r="E63" s="188"/>
      <c r="F63" s="188"/>
      <c r="G63" s="103">
        <f t="shared" si="2"/>
        <v>0</v>
      </c>
      <c r="H63" s="67"/>
      <c r="I63" s="243">
        <f t="shared" si="3"/>
        <v>0</v>
      </c>
      <c r="J63" s="67"/>
      <c r="K63" s="67"/>
      <c r="L63" s="67"/>
      <c r="M63" s="67"/>
      <c r="N63" s="67"/>
      <c r="O63" s="67"/>
      <c r="P63" s="67"/>
      <c r="Q63" s="67"/>
      <c r="R63" s="67"/>
      <c r="S63" s="67"/>
      <c r="T63" s="243">
        <f t="array" ref="T63">ROUND(IF((N63+O63-P63-Q63-R63+S63)&lt;0,0,(N63+O63-P63-Q63-R63+S63)),2)</f>
        <v>0</v>
      </c>
      <c r="U63" s="67"/>
      <c r="V63" s="67"/>
      <c r="W63" s="67"/>
      <c r="X63" s="67"/>
      <c r="Y63" s="67"/>
      <c r="Z63" s="67"/>
      <c r="AA63" s="67"/>
      <c r="AB63" s="189"/>
      <c r="AC63" s="67"/>
      <c r="AD63" s="189"/>
      <c r="AE63" s="189"/>
      <c r="AF63" s="189"/>
      <c r="AG63" s="189"/>
      <c r="AH63" s="189"/>
      <c r="AI63" s="151"/>
      <c r="AJ63" s="299"/>
      <c r="AK63" s="246"/>
      <c r="AL63" s="246"/>
      <c r="AM63" s="246"/>
    </row>
    <row r="64" spans="1:39" ht="30">
      <c r="A64" s="299"/>
      <c r="B64" s="299" t="s">
        <v>2109</v>
      </c>
      <c r="C64" s="299"/>
      <c r="D64" s="164" t="s">
        <v>2389</v>
      </c>
      <c r="E64" s="188"/>
      <c r="F64" s="188"/>
      <c r="G64" s="103">
        <f t="shared" si="2"/>
        <v>0</v>
      </c>
      <c r="H64" s="67"/>
      <c r="I64" s="154">
        <f t="shared" si="3"/>
        <v>0</v>
      </c>
      <c r="J64" s="67"/>
      <c r="K64" s="67"/>
      <c r="L64" s="67"/>
      <c r="M64" s="67"/>
      <c r="N64" s="67"/>
      <c r="O64" s="67"/>
      <c r="P64" s="67"/>
      <c r="Q64" s="67"/>
      <c r="R64" s="67"/>
      <c r="S64" s="67"/>
      <c r="T64" s="154">
        <f t="array" ref="T64">ROUND(IF((N64+O64-P64-Q64-R64+S64)&lt;0,0,(N64+O64-P64-Q64-R64+S64)),2)</f>
        <v>0</v>
      </c>
      <c r="U64" s="67"/>
      <c r="V64" s="67"/>
      <c r="W64" s="67"/>
      <c r="X64" s="67"/>
      <c r="Y64" s="67"/>
      <c r="Z64" s="67"/>
      <c r="AA64" s="67"/>
      <c r="AB64" s="189"/>
      <c r="AC64" s="67"/>
      <c r="AD64" s="189"/>
      <c r="AE64" s="189"/>
      <c r="AF64" s="189"/>
      <c r="AG64" s="189"/>
      <c r="AH64" s="189"/>
      <c r="AI64" s="151"/>
      <c r="AJ64" s="299"/>
      <c r="AK64" s="149"/>
      <c r="AL64" s="149"/>
      <c r="AM64" s="149"/>
    </row>
    <row r="65" spans="1:39">
      <c r="A65" s="299"/>
      <c r="B65" s="299" t="s">
        <v>2110</v>
      </c>
      <c r="C65" s="299"/>
      <c r="D65" s="164" t="s">
        <v>2390</v>
      </c>
      <c r="E65" s="152"/>
      <c r="F65" s="152"/>
      <c r="G65" s="103">
        <f t="shared" si="2"/>
        <v>0</v>
      </c>
      <c r="H65" s="150"/>
      <c r="I65" s="154">
        <f t="shared" si="3"/>
        <v>0</v>
      </c>
      <c r="J65" s="150"/>
      <c r="K65" s="244"/>
      <c r="L65" s="150"/>
      <c r="M65" s="150"/>
      <c r="N65" s="150"/>
      <c r="O65" s="150"/>
      <c r="P65" s="150"/>
      <c r="Q65" s="150"/>
      <c r="R65" s="150"/>
      <c r="S65" s="150"/>
      <c r="T65" s="154">
        <f t="array" ref="T65">ROUND(IF((N65+O65-P65-Q65-R65+S65)&lt;0,0,(N65+O65-P65-Q65-R65+S65)),2)</f>
        <v>0</v>
      </c>
      <c r="U65" s="67"/>
      <c r="V65" s="67"/>
      <c r="W65" s="67"/>
      <c r="X65" s="67"/>
      <c r="Y65" s="67"/>
      <c r="Z65" s="67"/>
      <c r="AA65" s="67"/>
      <c r="AB65" s="189"/>
      <c r="AC65" s="67"/>
      <c r="AD65" s="189"/>
      <c r="AE65" s="189"/>
      <c r="AF65" s="189"/>
      <c r="AG65" s="153"/>
      <c r="AH65" s="153"/>
      <c r="AI65" s="151"/>
      <c r="AJ65" s="299"/>
      <c r="AK65" s="149"/>
      <c r="AL65" s="149"/>
      <c r="AM65" s="149"/>
    </row>
    <row r="66" spans="1:39">
      <c r="A66" s="299"/>
      <c r="B66" s="299" t="s">
        <v>2111</v>
      </c>
      <c r="C66" s="299"/>
      <c r="D66" s="164" t="s">
        <v>2391</v>
      </c>
      <c r="E66" s="152"/>
      <c r="F66" s="152"/>
      <c r="G66" s="103">
        <f t="shared" si="2"/>
        <v>0</v>
      </c>
      <c r="H66" s="150"/>
      <c r="I66" s="154">
        <f t="shared" si="3"/>
        <v>0</v>
      </c>
      <c r="J66" s="150"/>
      <c r="K66" s="244"/>
      <c r="L66" s="150"/>
      <c r="M66" s="150"/>
      <c r="N66" s="150"/>
      <c r="O66" s="150"/>
      <c r="P66" s="150"/>
      <c r="Q66" s="150"/>
      <c r="R66" s="150"/>
      <c r="S66" s="150"/>
      <c r="T66" s="154">
        <f t="array" ref="T66">ROUND(IF((N66+O66-P66-Q66-R66+S66)&lt;0,0,(N66+O66-P66-Q66-R66+S66)),2)</f>
        <v>0</v>
      </c>
      <c r="U66" s="67"/>
      <c r="V66" s="67"/>
      <c r="W66" s="67"/>
      <c r="X66" s="67"/>
      <c r="Y66" s="67"/>
      <c r="Z66" s="67"/>
      <c r="AA66" s="67"/>
      <c r="AB66" s="189"/>
      <c r="AC66" s="67"/>
      <c r="AD66" s="189"/>
      <c r="AE66" s="189"/>
      <c r="AF66" s="189"/>
      <c r="AG66" s="153"/>
      <c r="AH66" s="153"/>
      <c r="AI66" s="151"/>
      <c r="AJ66" s="299"/>
      <c r="AK66" s="149"/>
      <c r="AL66" s="149"/>
      <c r="AM66" s="149"/>
    </row>
    <row r="67" spans="1:39">
      <c r="A67" s="299"/>
      <c r="B67" s="299" t="s">
        <v>2112</v>
      </c>
      <c r="C67" s="299"/>
      <c r="D67" s="164" t="s">
        <v>2392</v>
      </c>
      <c r="E67" s="152"/>
      <c r="F67" s="152"/>
      <c r="G67" s="103">
        <f t="shared" si="2"/>
        <v>0</v>
      </c>
      <c r="H67" s="150"/>
      <c r="I67" s="154">
        <f t="shared" si="3"/>
        <v>0</v>
      </c>
      <c r="J67" s="150"/>
      <c r="K67" s="244"/>
      <c r="L67" s="150"/>
      <c r="M67" s="150"/>
      <c r="N67" s="150"/>
      <c r="O67" s="150"/>
      <c r="P67" s="150"/>
      <c r="Q67" s="150"/>
      <c r="R67" s="150"/>
      <c r="S67" s="150"/>
      <c r="T67" s="154">
        <f t="array" ref="T67">ROUND(IF((N67+O67-P67-Q67-R67+S67)&lt;0,0,(N67+O67-P67-Q67-R67+S67)),2)</f>
        <v>0</v>
      </c>
      <c r="U67" s="244"/>
      <c r="V67" s="244"/>
      <c r="W67" s="244"/>
      <c r="X67" s="150"/>
      <c r="Y67" s="150"/>
      <c r="Z67" s="150"/>
      <c r="AA67" s="150"/>
      <c r="AB67" s="153"/>
      <c r="AC67" s="150"/>
      <c r="AD67" s="153"/>
      <c r="AE67" s="153"/>
      <c r="AF67" s="153"/>
      <c r="AG67" s="153"/>
      <c r="AH67" s="153"/>
      <c r="AI67" s="151"/>
      <c r="AJ67" s="299"/>
      <c r="AK67" s="149"/>
      <c r="AL67" s="149"/>
      <c r="AM67" s="149"/>
    </row>
    <row r="68" spans="1:39">
      <c r="A68" s="299"/>
      <c r="B68" s="299" t="s">
        <v>2113</v>
      </c>
      <c r="C68" s="299"/>
      <c r="D68" s="164" t="s">
        <v>2393</v>
      </c>
      <c r="E68" s="152"/>
      <c r="F68" s="152"/>
      <c r="G68" s="103">
        <f t="shared" si="2"/>
        <v>0</v>
      </c>
      <c r="H68" s="150"/>
      <c r="I68" s="154">
        <f t="shared" si="3"/>
        <v>0</v>
      </c>
      <c r="J68" s="150"/>
      <c r="K68" s="244"/>
      <c r="L68" s="150"/>
      <c r="M68" s="150"/>
      <c r="N68" s="150"/>
      <c r="O68" s="150"/>
      <c r="P68" s="150"/>
      <c r="Q68" s="150"/>
      <c r="R68" s="150"/>
      <c r="S68" s="150"/>
      <c r="T68" s="154">
        <f t="array" ref="T68">ROUND(IF((N68+O68-P68-Q68-R68+S68)&lt;0,0,(N68+O68-P68-Q68-R68+S68)),2)</f>
        <v>0</v>
      </c>
      <c r="U68" s="244"/>
      <c r="V68" s="244"/>
      <c r="W68" s="244"/>
      <c r="X68" s="150"/>
      <c r="Y68" s="150"/>
      <c r="Z68" s="150"/>
      <c r="AA68" s="150"/>
      <c r="AB68" s="153"/>
      <c r="AC68" s="150"/>
      <c r="AD68" s="153"/>
      <c r="AE68" s="153"/>
      <c r="AF68" s="153"/>
      <c r="AG68" s="153"/>
      <c r="AH68" s="153"/>
      <c r="AI68" s="151"/>
      <c r="AJ68" s="299"/>
      <c r="AK68" s="149"/>
      <c r="AL68" s="149"/>
      <c r="AM68" s="149"/>
    </row>
    <row r="69" spans="1:39" s="242" customFormat="1">
      <c r="A69" s="299"/>
      <c r="B69" s="299" t="s">
        <v>2151</v>
      </c>
      <c r="C69" s="299"/>
      <c r="D69" s="164" t="s">
        <v>2394</v>
      </c>
      <c r="E69" s="152"/>
      <c r="F69" s="152"/>
      <c r="G69" s="103">
        <f>ROUND(E69+F69,2)</f>
        <v>0</v>
      </c>
      <c r="H69" s="244"/>
      <c r="I69" s="103">
        <f>ROUND(G69+H69,2)</f>
        <v>0</v>
      </c>
      <c r="J69" s="244"/>
      <c r="K69" s="244"/>
      <c r="L69" s="244"/>
      <c r="M69" s="244"/>
      <c r="N69" s="244"/>
      <c r="O69" s="244"/>
      <c r="P69" s="244"/>
      <c r="Q69" s="244"/>
      <c r="R69" s="244"/>
      <c r="S69" s="244"/>
      <c r="T69" s="243">
        <f t="array" ref="T69">ROUND(IF((N69+O69-P69-Q69-R69+S69)&lt;0,0,(N69+O69-P69-Q69-R69+S69)),2)</f>
        <v>0</v>
      </c>
      <c r="U69" s="244"/>
      <c r="V69" s="244"/>
      <c r="W69" s="244"/>
      <c r="X69" s="244"/>
      <c r="Y69" s="244"/>
      <c r="Z69" s="244"/>
      <c r="AA69" s="244"/>
      <c r="AB69" s="245"/>
      <c r="AC69" s="244"/>
      <c r="AD69" s="245"/>
      <c r="AE69" s="245"/>
      <c r="AF69" s="245"/>
      <c r="AG69" s="245"/>
      <c r="AH69" s="245"/>
      <c r="AI69" s="151"/>
      <c r="AJ69" s="299"/>
      <c r="AK69" s="246"/>
      <c r="AL69" s="246"/>
      <c r="AM69" s="246"/>
    </row>
    <row r="70" spans="1:39" ht="18" customHeight="1">
      <c r="A70" s="299"/>
      <c r="B70" s="299" t="s">
        <v>2272</v>
      </c>
      <c r="C70" s="299"/>
      <c r="D70" s="164" t="s">
        <v>2395</v>
      </c>
      <c r="E70" s="152"/>
      <c r="F70" s="152"/>
      <c r="G70" s="103">
        <f>ROUND(E70+F70,2)</f>
        <v>0</v>
      </c>
      <c r="H70" s="150"/>
      <c r="I70" s="103">
        <f>ROUND(G70+H70,2)</f>
        <v>0</v>
      </c>
      <c r="J70" s="150"/>
      <c r="K70" s="244"/>
      <c r="L70" s="150"/>
      <c r="M70" s="150"/>
      <c r="N70" s="150"/>
      <c r="O70" s="150"/>
      <c r="P70" s="150"/>
      <c r="Q70" s="150"/>
      <c r="R70" s="150"/>
      <c r="S70" s="150"/>
      <c r="T70" s="154">
        <f t="array" ref="T70">ROUND(IF((N70+O70-P70-Q70-R70+S70)&lt;0,0,(N70+O70-P70-Q70-R70+S70)),2)</f>
        <v>0</v>
      </c>
      <c r="U70" s="244"/>
      <c r="V70" s="244"/>
      <c r="W70" s="244"/>
      <c r="X70" s="150"/>
      <c r="Y70" s="150"/>
      <c r="Z70" s="150"/>
      <c r="AA70" s="150"/>
      <c r="AB70" s="153"/>
      <c r="AC70" s="150"/>
      <c r="AD70" s="153"/>
      <c r="AE70" s="153"/>
      <c r="AF70" s="153"/>
      <c r="AG70" s="153"/>
      <c r="AH70" s="153"/>
      <c r="AI70" s="151"/>
      <c r="AJ70" s="299"/>
      <c r="AK70" s="149"/>
      <c r="AL70" s="149"/>
      <c r="AM70" s="149"/>
    </row>
    <row r="71" spans="1:39" s="169" customFormat="1" hidden="1">
      <c r="A71" s="299"/>
      <c r="B71" s="299"/>
      <c r="C71" s="299" t="s">
        <v>12</v>
      </c>
      <c r="I71" s="186"/>
      <c r="AJ71" s="299"/>
    </row>
    <row r="72" spans="1:39" s="169" customFormat="1" hidden="1">
      <c r="A72" s="299"/>
      <c r="B72" s="299"/>
      <c r="C72" s="299" t="s">
        <v>30</v>
      </c>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t="s">
        <v>31</v>
      </c>
    </row>
    <row r="73" spans="1:39" s="169" customFormat="1" hidden="1"/>
    <row r="74" spans="1:39" s="169" customFormat="1" hidden="1"/>
    <row r="75" spans="1:39" s="169" customFormat="1" hidden="1"/>
    <row r="76" spans="1:39" s="169" customFormat="1" hidden="1">
      <c r="A76" s="299"/>
      <c r="B76" s="299"/>
      <c r="C76" s="299" t="s">
        <v>2199</v>
      </c>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row>
    <row r="77" spans="1:39" s="169" customFormat="1" hidden="1">
      <c r="A77" s="299"/>
      <c r="B77" s="299"/>
      <c r="C77" s="299"/>
      <c r="D77" s="299"/>
      <c r="E77" s="299" t="s">
        <v>2021</v>
      </c>
      <c r="F77" s="299" t="s">
        <v>2022</v>
      </c>
      <c r="G77" s="299" t="s">
        <v>401</v>
      </c>
      <c r="H77" s="299" t="s">
        <v>404</v>
      </c>
      <c r="I77" s="299" t="s">
        <v>405</v>
      </c>
      <c r="J77" s="299" t="s">
        <v>795</v>
      </c>
      <c r="K77" s="299" t="s">
        <v>2250</v>
      </c>
      <c r="L77" s="299" t="s">
        <v>2023</v>
      </c>
      <c r="M77" s="300" t="s">
        <v>600</v>
      </c>
      <c r="N77" s="299" t="s">
        <v>601</v>
      </c>
      <c r="O77" s="299" t="s">
        <v>602</v>
      </c>
      <c r="P77" s="299" t="s">
        <v>796</v>
      </c>
      <c r="Q77" s="299" t="s">
        <v>797</v>
      </c>
      <c r="R77" s="299" t="s">
        <v>798</v>
      </c>
      <c r="S77" s="299" t="s">
        <v>606</v>
      </c>
      <c r="T77" s="299" t="s">
        <v>607</v>
      </c>
      <c r="U77" s="299" t="s">
        <v>2254</v>
      </c>
      <c r="V77" s="299" t="s">
        <v>2255</v>
      </c>
      <c r="W77" s="299" t="s">
        <v>2256</v>
      </c>
      <c r="X77" s="299" t="s">
        <v>608</v>
      </c>
      <c r="Y77" s="299" t="s">
        <v>609</v>
      </c>
      <c r="Z77" s="299" t="s">
        <v>610</v>
      </c>
      <c r="AA77" s="299" t="s">
        <v>402</v>
      </c>
      <c r="AB77" s="299" t="s">
        <v>611</v>
      </c>
      <c r="AC77" s="299" t="s">
        <v>612</v>
      </c>
      <c r="AD77" s="299" t="s">
        <v>799</v>
      </c>
      <c r="AE77" s="299" t="s">
        <v>2015</v>
      </c>
      <c r="AF77" s="299" t="s">
        <v>2016</v>
      </c>
      <c r="AG77" s="299" t="s">
        <v>2017</v>
      </c>
      <c r="AH77" s="299" t="s">
        <v>2018</v>
      </c>
      <c r="AI77" s="299"/>
      <c r="AJ77" s="299"/>
    </row>
    <row r="78" spans="1:39" s="169" customFormat="1" hidden="1">
      <c r="A78" s="299"/>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row>
    <row r="79" spans="1:39" s="169" customFormat="1" hidden="1">
      <c r="A79" s="299"/>
      <c r="B79" s="299"/>
      <c r="C79" s="299" t="s">
        <v>10</v>
      </c>
      <c r="D79" s="299" t="s">
        <v>11</v>
      </c>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t="s">
        <v>12</v>
      </c>
      <c r="AJ79" s="299" t="s">
        <v>13</v>
      </c>
    </row>
    <row r="80" spans="1:39" ht="23.1" hidden="1" customHeight="1">
      <c r="A80" s="299"/>
      <c r="B80" s="299"/>
      <c r="C80" s="299" t="s">
        <v>156</v>
      </c>
      <c r="D80" s="54" t="s">
        <v>157</v>
      </c>
      <c r="E80" s="49" t="str">
        <f>StartUp!G8</f>
        <v>01-Jan-2020</v>
      </c>
      <c r="F80" s="49" t="str">
        <f>StartUp!G8</f>
        <v>01-Jan-2020</v>
      </c>
      <c r="G80" s="49" t="str">
        <f>StartUp!G8</f>
        <v>01-Jan-2020</v>
      </c>
      <c r="H80" s="49" t="str">
        <f>StartUp!G8</f>
        <v>01-Jan-2020</v>
      </c>
      <c r="I80" s="49" t="str">
        <f>StartUp!G8</f>
        <v>01-Jan-2020</v>
      </c>
      <c r="J80" s="49" t="str">
        <f>StartUp!G8</f>
        <v>01-Jan-2020</v>
      </c>
      <c r="K80" s="251" t="str">
        <f>StartUp!G8</f>
        <v>01-Jan-2020</v>
      </c>
      <c r="L80" s="49" t="str">
        <f>StartUp!G8</f>
        <v>01-Jan-2020</v>
      </c>
      <c r="M80" s="49" t="str">
        <f>StartUp!G10</f>
        <v>01-Apr-2019</v>
      </c>
      <c r="N80" s="49" t="str">
        <f>StartUp!G10</f>
        <v>01-Apr-2019</v>
      </c>
      <c r="O80" s="49" t="str">
        <f>StartUp!G10</f>
        <v>01-Apr-2019</v>
      </c>
      <c r="P80" s="49" t="str">
        <f>StartUp!G10</f>
        <v>01-Apr-2019</v>
      </c>
      <c r="Q80" s="49" t="str">
        <f>StartUp!G10</f>
        <v>01-Apr-2019</v>
      </c>
      <c r="R80" s="49" t="str">
        <f>StartUp!G10</f>
        <v>01-Apr-2019</v>
      </c>
      <c r="S80" s="49" t="str">
        <f>StartUp!G10</f>
        <v>01-Apr-2019</v>
      </c>
      <c r="T80" s="49" t="str">
        <f>StartUp!G10</f>
        <v>01-Apr-2019</v>
      </c>
      <c r="U80" s="251" t="str">
        <f>StartUp!G8</f>
        <v>01-Jan-2020</v>
      </c>
      <c r="V80" s="251" t="str">
        <f>StartUp!G8</f>
        <v>01-Jan-2020</v>
      </c>
      <c r="W80" s="251" t="str">
        <f>StartUp!G8</f>
        <v>01-Jan-2020</v>
      </c>
      <c r="X80" s="49" t="str">
        <f>StartUp!G8</f>
        <v>01-Jan-2020</v>
      </c>
      <c r="Y80" s="49" t="str">
        <f>StartUp!G8</f>
        <v>01-Jan-2020</v>
      </c>
      <c r="Z80" s="49" t="str">
        <f>StartUp!G8</f>
        <v>01-Jan-2020</v>
      </c>
      <c r="AA80" s="49" t="str">
        <f>StartUp!G10</f>
        <v>01-Apr-2019</v>
      </c>
      <c r="AB80" s="49" t="str">
        <f>StartUp!G10</f>
        <v>01-Apr-2019</v>
      </c>
      <c r="AC80" s="251" t="str">
        <f>StartUp!G10</f>
        <v>01-Apr-2019</v>
      </c>
      <c r="AD80" s="251" t="str">
        <f>StartUp!G10</f>
        <v>01-Apr-2019</v>
      </c>
      <c r="AE80" s="49" t="str">
        <f>StartUp!G10</f>
        <v>01-Apr-2019</v>
      </c>
      <c r="AF80" s="49" t="str">
        <f>StartUp!G10</f>
        <v>01-Apr-2019</v>
      </c>
      <c r="AG80" s="49" t="str">
        <f>StartUp!G10</f>
        <v>01-Apr-2019</v>
      </c>
      <c r="AH80" s="49" t="str">
        <f>StartUp!G10</f>
        <v>01-Apr-2019</v>
      </c>
      <c r="AI80" s="149"/>
      <c r="AJ80" s="299"/>
    </row>
    <row r="81" spans="1:36" ht="18" hidden="1" customHeight="1">
      <c r="A81" s="299"/>
      <c r="B81" s="299"/>
      <c r="C81" s="299" t="s">
        <v>158</v>
      </c>
      <c r="D81" s="54" t="s">
        <v>159</v>
      </c>
      <c r="E81" s="49">
        <f>StartUp!G9</f>
        <v>0</v>
      </c>
      <c r="F81" s="49">
        <f>StartUp!G9</f>
        <v>0</v>
      </c>
      <c r="G81" s="49">
        <f>StartUp!G9</f>
        <v>0</v>
      </c>
      <c r="H81" s="49">
        <f>StartUp!G9</f>
        <v>0</v>
      </c>
      <c r="I81" s="49">
        <f>StartUp!G9</f>
        <v>0</v>
      </c>
      <c r="J81" s="49">
        <f>StartUp!G9</f>
        <v>0</v>
      </c>
      <c r="K81" s="251">
        <f>StartUp!G9</f>
        <v>0</v>
      </c>
      <c r="L81" s="49">
        <f>StartUp!G9</f>
        <v>0</v>
      </c>
      <c r="M81" s="49">
        <f>StartUp!G9</f>
        <v>0</v>
      </c>
      <c r="N81" s="49">
        <f>StartUp!G9</f>
        <v>0</v>
      </c>
      <c r="O81" s="49">
        <f>StartUp!G9</f>
        <v>0</v>
      </c>
      <c r="P81" s="49">
        <f>StartUp!G9</f>
        <v>0</v>
      </c>
      <c r="Q81" s="49">
        <f>StartUp!G9</f>
        <v>0</v>
      </c>
      <c r="R81" s="49">
        <f>StartUp!G9</f>
        <v>0</v>
      </c>
      <c r="S81" s="49">
        <f>StartUp!G9</f>
        <v>0</v>
      </c>
      <c r="T81" s="49">
        <f>StartUp!G9</f>
        <v>0</v>
      </c>
      <c r="U81" s="251">
        <f>StartUp!G9</f>
        <v>0</v>
      </c>
      <c r="V81" s="251">
        <f>StartUp!G9</f>
        <v>0</v>
      </c>
      <c r="W81" s="251">
        <f>StartUp!G9</f>
        <v>0</v>
      </c>
      <c r="X81" s="49">
        <f>StartUp!G9</f>
        <v>0</v>
      </c>
      <c r="Y81" s="49">
        <f>StartUp!G9</f>
        <v>0</v>
      </c>
      <c r="Z81" s="49">
        <f>StartUp!G9</f>
        <v>0</v>
      </c>
      <c r="AA81" s="49">
        <f>StartUp!G9</f>
        <v>0</v>
      </c>
      <c r="AB81" s="49">
        <f>StartUp!G9</f>
        <v>0</v>
      </c>
      <c r="AC81" s="49">
        <f>StartUp!G9</f>
        <v>0</v>
      </c>
      <c r="AD81" s="49">
        <f>StartUp!G9</f>
        <v>0</v>
      </c>
      <c r="AE81" s="49">
        <f>StartUp!G9</f>
        <v>0</v>
      </c>
      <c r="AF81" s="49">
        <f>StartUp!G9</f>
        <v>0</v>
      </c>
      <c r="AG81" s="49">
        <f>StartUp!G9</f>
        <v>0</v>
      </c>
      <c r="AH81" s="49">
        <f>StartUp!G9</f>
        <v>0</v>
      </c>
      <c r="AI81" s="149"/>
      <c r="AJ81" s="299"/>
    </row>
    <row r="82" spans="1:36" ht="21" hidden="1" customHeight="1">
      <c r="A82" s="299"/>
      <c r="B82" s="299"/>
      <c r="C82" s="299" t="s">
        <v>12</v>
      </c>
      <c r="AJ82" s="299"/>
    </row>
    <row r="83" spans="1:36">
      <c r="A83" s="299"/>
      <c r="B83" s="299" t="s">
        <v>2114</v>
      </c>
      <c r="C83" s="299"/>
      <c r="D83" s="180" t="s">
        <v>2102</v>
      </c>
      <c r="E83" s="154">
        <f>SUM(E94:E95)</f>
        <v>0</v>
      </c>
      <c r="F83" s="154">
        <f t="array" ref="F83">SUM(F94:F95)</f>
        <v>0</v>
      </c>
      <c r="G83" s="154">
        <f>ROUND(E83+F83,2)</f>
        <v>0</v>
      </c>
      <c r="H83" s="154">
        <f t="array" ref="H83">SUM(H94:H95)</f>
        <v>0</v>
      </c>
      <c r="I83" s="154">
        <f>ROUND(G83+H83,2)</f>
        <v>0</v>
      </c>
      <c r="J83" s="154">
        <f t="array" ref="J83">SUM(J94:J95)</f>
        <v>0</v>
      </c>
      <c r="K83" s="243">
        <f t="array" ref="K83">SUM(K94:K95)</f>
        <v>0</v>
      </c>
      <c r="L83" s="154">
        <f t="array" ref="L83">SUM(L94:L95)</f>
        <v>0</v>
      </c>
      <c r="M83" s="154">
        <f t="array" ref="M83">SUM(M94:M95)</f>
        <v>0</v>
      </c>
      <c r="N83" s="154">
        <f t="array" ref="N83">SUM(N94:N95)</f>
        <v>0</v>
      </c>
      <c r="O83" s="154">
        <f t="array" ref="O83">SUM(O94:O95)</f>
        <v>0</v>
      </c>
      <c r="P83" s="154">
        <f t="array" ref="P83">SUM(P94:P95)</f>
        <v>0</v>
      </c>
      <c r="Q83" s="154">
        <f t="array" ref="Q83">SUM(Q94:Q95)</f>
        <v>0</v>
      </c>
      <c r="R83" s="154">
        <f t="array" ref="R83">SUM(R94:R95)</f>
        <v>0</v>
      </c>
      <c r="S83" s="154">
        <f t="array" ref="S83">SUM(S94:S95)</f>
        <v>0</v>
      </c>
      <c r="T83" s="154">
        <f t="array" ref="T83">ROUND(IF((N83+O83-P83-Q83-R83+S83)&lt;0,0,(N83+O83-P83-Q83-R83+S83)),2)</f>
        <v>0</v>
      </c>
      <c r="U83" s="243">
        <f t="array" ref="U83">SUM(U94:U95)</f>
        <v>0</v>
      </c>
      <c r="V83" s="243">
        <f t="array" ref="V83">SUM(V94:V95)</f>
        <v>0</v>
      </c>
      <c r="W83" s="243">
        <f t="array" ref="W83">SUM(W94:W95)</f>
        <v>0</v>
      </c>
      <c r="X83" s="154">
        <f t="array" ref="X83">SUM(X94:X95)</f>
        <v>0</v>
      </c>
      <c r="Y83" s="154">
        <f t="array" ref="Y83">SUM(Y94:Y95)</f>
        <v>0</v>
      </c>
      <c r="Z83" s="154">
        <f t="array" ref="Z83">SUM(Z94:Z95)</f>
        <v>0</v>
      </c>
      <c r="AA83" s="154">
        <f t="array" ref="AA83">SUM(AA94:AA95)</f>
        <v>0</v>
      </c>
      <c r="AB83" s="154">
        <f t="array" ref="AB83">SUM(AB94:AB95)</f>
        <v>0</v>
      </c>
      <c r="AC83" s="154">
        <f t="array" ref="AC83">SUM(AC94:AC95)</f>
        <v>0</v>
      </c>
      <c r="AD83" s="154">
        <f t="array" ref="AD83">SUM(AD94:AD95)</f>
        <v>0</v>
      </c>
      <c r="AE83" s="154">
        <f t="array" ref="AE83">SUM(AE94:AE95)</f>
        <v>0</v>
      </c>
      <c r="AF83" s="154">
        <f t="array" ref="AF83">SUM(AF94:AF95)</f>
        <v>0</v>
      </c>
      <c r="AG83" s="154">
        <f t="array" ref="AG83">SUM(AG94:AG95)</f>
        <v>0</v>
      </c>
      <c r="AH83" s="154">
        <f t="array" ref="AH83">SUM(AH94:AH95)</f>
        <v>0</v>
      </c>
      <c r="AJ83" s="299"/>
    </row>
    <row r="84" spans="1:36" s="169" customFormat="1" hidden="1">
      <c r="A84" s="299"/>
      <c r="B84" s="299"/>
      <c r="C84" s="299" t="s">
        <v>12</v>
      </c>
      <c r="AJ84" s="299"/>
    </row>
    <row r="85" spans="1:36" s="169" customFormat="1" hidden="1">
      <c r="A85" s="299"/>
      <c r="B85" s="299"/>
      <c r="C85" s="299" t="s">
        <v>30</v>
      </c>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t="s">
        <v>31</v>
      </c>
    </row>
    <row r="86" spans="1:36" s="169" customFormat="1" hidden="1"/>
    <row r="87" spans="1:36" s="169" customFormat="1" hidden="1">
      <c r="A87" s="299"/>
      <c r="B87" s="299"/>
      <c r="C87" s="299" t="s">
        <v>2200</v>
      </c>
      <c r="D87" s="299"/>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row>
    <row r="88" spans="1:36" s="169" customFormat="1" hidden="1">
      <c r="A88" s="299"/>
      <c r="B88" s="299"/>
      <c r="C88" s="299"/>
      <c r="D88" s="299"/>
      <c r="E88" s="299" t="s">
        <v>2021</v>
      </c>
      <c r="F88" s="299" t="s">
        <v>2022</v>
      </c>
      <c r="G88" s="299" t="s">
        <v>401</v>
      </c>
      <c r="H88" s="299" t="s">
        <v>404</v>
      </c>
      <c r="I88" s="299" t="s">
        <v>405</v>
      </c>
      <c r="J88" s="299" t="s">
        <v>795</v>
      </c>
      <c r="K88" s="299" t="s">
        <v>2250</v>
      </c>
      <c r="L88" s="299" t="s">
        <v>2023</v>
      </c>
      <c r="M88" s="300" t="s">
        <v>600</v>
      </c>
      <c r="N88" s="299" t="s">
        <v>601</v>
      </c>
      <c r="O88" s="299" t="s">
        <v>602</v>
      </c>
      <c r="P88" s="299" t="s">
        <v>796</v>
      </c>
      <c r="Q88" s="299" t="s">
        <v>797</v>
      </c>
      <c r="R88" s="299" t="s">
        <v>798</v>
      </c>
      <c r="S88" s="299" t="s">
        <v>606</v>
      </c>
      <c r="T88" s="299" t="s">
        <v>607</v>
      </c>
      <c r="U88" s="299" t="s">
        <v>2254</v>
      </c>
      <c r="V88" s="299" t="s">
        <v>2255</v>
      </c>
      <c r="W88" s="299" t="s">
        <v>2256</v>
      </c>
      <c r="X88" s="299" t="s">
        <v>608</v>
      </c>
      <c r="Y88" s="299" t="s">
        <v>609</v>
      </c>
      <c r="Z88" s="299" t="s">
        <v>610</v>
      </c>
      <c r="AA88" s="299" t="s">
        <v>402</v>
      </c>
      <c r="AB88" s="299" t="s">
        <v>611</v>
      </c>
      <c r="AC88" s="299" t="s">
        <v>612</v>
      </c>
      <c r="AD88" s="299" t="s">
        <v>799</v>
      </c>
      <c r="AE88" s="299" t="s">
        <v>2015</v>
      </c>
      <c r="AF88" s="299" t="s">
        <v>2016</v>
      </c>
      <c r="AG88" s="299" t="s">
        <v>2017</v>
      </c>
      <c r="AH88" s="299" t="s">
        <v>2018</v>
      </c>
      <c r="AI88" s="299"/>
      <c r="AJ88" s="299"/>
    </row>
    <row r="89" spans="1:36" s="169" customFormat="1" hidden="1">
      <c r="A89" s="299"/>
      <c r="B89" s="299"/>
      <c r="C89" s="299"/>
      <c r="D89" s="299" t="s">
        <v>2115</v>
      </c>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row>
    <row r="90" spans="1:36" s="169" customFormat="1" hidden="1">
      <c r="A90" s="299"/>
      <c r="B90" s="299"/>
      <c r="C90" s="299" t="s">
        <v>10</v>
      </c>
      <c r="D90" s="299" t="s">
        <v>270</v>
      </c>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t="s">
        <v>12</v>
      </c>
      <c r="AJ90" s="299" t="s">
        <v>13</v>
      </c>
    </row>
    <row r="91" spans="1:36" ht="21.95" hidden="1" customHeight="1">
      <c r="A91" s="299"/>
      <c r="B91" s="299"/>
      <c r="C91" s="299" t="s">
        <v>156</v>
      </c>
      <c r="D91" s="54" t="s">
        <v>157</v>
      </c>
      <c r="E91" s="49" t="str">
        <f>StartUp!G8</f>
        <v>01-Jan-2020</v>
      </c>
      <c r="F91" s="49" t="str">
        <f>StartUp!G8</f>
        <v>01-Jan-2020</v>
      </c>
      <c r="G91" s="49" t="str">
        <f>StartUp!G8</f>
        <v>01-Jan-2020</v>
      </c>
      <c r="H91" s="49" t="str">
        <f>StartUp!G8</f>
        <v>01-Jan-2020</v>
      </c>
      <c r="I91" s="49" t="str">
        <f>StartUp!G8</f>
        <v>01-Jan-2020</v>
      </c>
      <c r="J91" s="49" t="str">
        <f>StartUp!G8</f>
        <v>01-Jan-2020</v>
      </c>
      <c r="K91" s="251" t="str">
        <f>StartUp!G8</f>
        <v>01-Jan-2020</v>
      </c>
      <c r="L91" s="49" t="str">
        <f>StartUp!G8</f>
        <v>01-Jan-2020</v>
      </c>
      <c r="M91" s="49" t="str">
        <f>StartUp!G10</f>
        <v>01-Apr-2019</v>
      </c>
      <c r="N91" s="49" t="str">
        <f>StartUp!G10</f>
        <v>01-Apr-2019</v>
      </c>
      <c r="O91" s="49" t="str">
        <f>StartUp!G10</f>
        <v>01-Apr-2019</v>
      </c>
      <c r="P91" s="49" t="str">
        <f>StartUp!G10</f>
        <v>01-Apr-2019</v>
      </c>
      <c r="Q91" s="49" t="str">
        <f>StartUp!G10</f>
        <v>01-Apr-2019</v>
      </c>
      <c r="R91" s="49" t="str">
        <f>StartUp!G10</f>
        <v>01-Apr-2019</v>
      </c>
      <c r="S91" s="49" t="str">
        <f>StartUp!G10</f>
        <v>01-Apr-2019</v>
      </c>
      <c r="T91" s="49" t="str">
        <f>StartUp!G10</f>
        <v>01-Apr-2019</v>
      </c>
      <c r="U91" s="251" t="str">
        <f>StartUp!G8</f>
        <v>01-Jan-2020</v>
      </c>
      <c r="V91" s="251" t="str">
        <f>StartUp!G8</f>
        <v>01-Jan-2020</v>
      </c>
      <c r="W91" s="251" t="str">
        <f>StartUp!G8</f>
        <v>01-Jan-2020</v>
      </c>
      <c r="X91" s="49" t="str">
        <f>StartUp!G8</f>
        <v>01-Jan-2020</v>
      </c>
      <c r="Y91" s="49" t="str">
        <f>StartUp!G8</f>
        <v>01-Jan-2020</v>
      </c>
      <c r="Z91" s="49" t="str">
        <f>StartUp!G8</f>
        <v>01-Jan-2020</v>
      </c>
      <c r="AA91" s="49" t="str">
        <f>StartUp!G10</f>
        <v>01-Apr-2019</v>
      </c>
      <c r="AB91" s="49" t="str">
        <f>StartUp!G10</f>
        <v>01-Apr-2019</v>
      </c>
      <c r="AC91" s="251" t="str">
        <f>StartUp!G10</f>
        <v>01-Apr-2019</v>
      </c>
      <c r="AD91" s="49" t="str">
        <f>StartUp!G10</f>
        <v>01-Apr-2019</v>
      </c>
      <c r="AE91" s="49" t="str">
        <f>StartUp!G10</f>
        <v>01-Apr-2019</v>
      </c>
      <c r="AF91" s="49" t="str">
        <f>StartUp!G10</f>
        <v>01-Apr-2019</v>
      </c>
      <c r="AG91" s="49" t="str">
        <f>StartUp!G10</f>
        <v>01-Apr-2019</v>
      </c>
      <c r="AH91" s="49" t="str">
        <f>StartUp!G10</f>
        <v>01-Apr-2019</v>
      </c>
      <c r="AI91" s="149"/>
      <c r="AJ91" s="299"/>
    </row>
    <row r="92" spans="1:36" ht="17.45" hidden="1" customHeight="1">
      <c r="A92" s="299"/>
      <c r="B92" s="299"/>
      <c r="C92" s="299" t="s">
        <v>158</v>
      </c>
      <c r="D92" s="54" t="s">
        <v>159</v>
      </c>
      <c r="E92" s="49">
        <f>StartUp!G9</f>
        <v>0</v>
      </c>
      <c r="F92" s="49">
        <f>StartUp!G9</f>
        <v>0</v>
      </c>
      <c r="G92" s="49">
        <f>StartUp!G9</f>
        <v>0</v>
      </c>
      <c r="H92" s="49">
        <f>StartUp!G9</f>
        <v>0</v>
      </c>
      <c r="I92" s="49">
        <f>StartUp!G9</f>
        <v>0</v>
      </c>
      <c r="J92" s="49">
        <f>StartUp!G9</f>
        <v>0</v>
      </c>
      <c r="K92" s="251">
        <f>StartUp!G9</f>
        <v>0</v>
      </c>
      <c r="L92" s="49">
        <f>StartUp!G9</f>
        <v>0</v>
      </c>
      <c r="M92" s="49">
        <f>StartUp!G9</f>
        <v>0</v>
      </c>
      <c r="N92" s="49">
        <f>StartUp!G9</f>
        <v>0</v>
      </c>
      <c r="O92" s="49">
        <f>StartUp!G9</f>
        <v>0</v>
      </c>
      <c r="P92" s="49">
        <f>StartUp!G9</f>
        <v>0</v>
      </c>
      <c r="Q92" s="49">
        <f>StartUp!G9</f>
        <v>0</v>
      </c>
      <c r="R92" s="49">
        <f>StartUp!G9</f>
        <v>0</v>
      </c>
      <c r="S92" s="49">
        <f>StartUp!G9</f>
        <v>0</v>
      </c>
      <c r="T92" s="49">
        <f>StartUp!G9</f>
        <v>0</v>
      </c>
      <c r="U92" s="251">
        <f>StartUp!G9</f>
        <v>0</v>
      </c>
      <c r="V92" s="251">
        <f>StartUp!G9</f>
        <v>0</v>
      </c>
      <c r="W92" s="251">
        <f>StartUp!G9</f>
        <v>0</v>
      </c>
      <c r="X92" s="49">
        <f>StartUp!G9</f>
        <v>0</v>
      </c>
      <c r="Y92" s="49">
        <f>StartUp!G9</f>
        <v>0</v>
      </c>
      <c r="Z92" s="49">
        <f>StartUp!G9</f>
        <v>0</v>
      </c>
      <c r="AA92" s="49">
        <f>StartUp!G9</f>
        <v>0</v>
      </c>
      <c r="AB92" s="49">
        <f>StartUp!G9</f>
        <v>0</v>
      </c>
      <c r="AC92" s="49">
        <f>StartUp!G9</f>
        <v>0</v>
      </c>
      <c r="AD92" s="49">
        <f>StartUp!G9</f>
        <v>0</v>
      </c>
      <c r="AE92" s="49">
        <f>StartUp!G9</f>
        <v>0</v>
      </c>
      <c r="AF92" s="49">
        <f>StartUp!G9</f>
        <v>0</v>
      </c>
      <c r="AG92" s="49">
        <f>StartUp!G9</f>
        <v>0</v>
      </c>
      <c r="AH92" s="49">
        <f>StartUp!G9</f>
        <v>0</v>
      </c>
      <c r="AI92" s="149"/>
      <c r="AJ92" s="299"/>
    </row>
    <row r="93" spans="1:36" ht="14.1" hidden="1" customHeight="1">
      <c r="A93" s="299"/>
      <c r="B93" s="299"/>
      <c r="C93" s="299" t="s">
        <v>12</v>
      </c>
      <c r="AJ93" s="299"/>
    </row>
    <row r="94" spans="1:36">
      <c r="A94" s="299"/>
      <c r="B94" s="299" t="s">
        <v>2114</v>
      </c>
      <c r="C94" s="301"/>
      <c r="D94" s="104"/>
      <c r="E94" s="150"/>
      <c r="F94" s="150"/>
      <c r="G94" s="154">
        <f>ROUND(E94+F94,2)</f>
        <v>0</v>
      </c>
      <c r="H94" s="150"/>
      <c r="I94" s="154">
        <f>ROUND(G94+H94,2)</f>
        <v>0</v>
      </c>
      <c r="J94" s="150"/>
      <c r="K94" s="244"/>
      <c r="L94" s="150"/>
      <c r="M94" s="150"/>
      <c r="N94" s="150"/>
      <c r="O94" s="150"/>
      <c r="P94" s="150"/>
      <c r="Q94" s="150"/>
      <c r="R94" s="150"/>
      <c r="S94" s="150"/>
      <c r="T94" s="154">
        <f t="array" ref="T94">ROUND(IF((N94+O94-P94-Q94-R94+S94)&lt;0,0,(N94+O94-P94-Q94-R94+S94)),2)</f>
        <v>0</v>
      </c>
      <c r="U94" s="244"/>
      <c r="V94" s="244"/>
      <c r="W94" s="244"/>
      <c r="X94" s="150"/>
      <c r="Y94" s="150"/>
      <c r="Z94" s="150"/>
      <c r="AA94" s="150"/>
      <c r="AB94" s="150"/>
      <c r="AC94" s="150"/>
      <c r="AD94" s="150"/>
      <c r="AE94" s="150"/>
      <c r="AF94" s="150"/>
      <c r="AG94" s="150"/>
      <c r="AH94" s="150"/>
      <c r="AJ94" s="299"/>
    </row>
    <row r="95" spans="1:36" s="169" customFormat="1" hidden="1">
      <c r="A95" s="299"/>
      <c r="B95" s="299"/>
      <c r="C95" s="299" t="s">
        <v>12</v>
      </c>
      <c r="I95" s="186"/>
      <c r="AJ95" s="299"/>
    </row>
    <row r="96" spans="1:36" s="169" customFormat="1" hidden="1">
      <c r="A96" s="299"/>
      <c r="B96" s="299"/>
      <c r="C96" s="299" t="s">
        <v>30</v>
      </c>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t="s">
        <v>31</v>
      </c>
    </row>
    <row r="97" spans="1:36" s="169" customFormat="1" hidden="1"/>
    <row r="98" spans="1:36" s="169" customFormat="1" hidden="1"/>
    <row r="99" spans="1:36" s="169" customFormat="1" hidden="1"/>
    <row r="100" spans="1:36" s="169" customFormat="1" hidden="1"/>
    <row r="101" spans="1:36" s="169" customFormat="1" hidden="1">
      <c r="A101" s="299"/>
      <c r="B101" s="299"/>
      <c r="C101" s="299" t="s">
        <v>2201</v>
      </c>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row>
    <row r="102" spans="1:36" s="169" customFormat="1" hidden="1">
      <c r="A102" s="299"/>
      <c r="B102" s="299"/>
      <c r="C102" s="299"/>
      <c r="D102" s="299"/>
      <c r="E102" s="299" t="s">
        <v>2021</v>
      </c>
      <c r="F102" s="299" t="s">
        <v>2022</v>
      </c>
      <c r="G102" s="299" t="s">
        <v>401</v>
      </c>
      <c r="H102" s="299" t="s">
        <v>404</v>
      </c>
      <c r="I102" s="299" t="s">
        <v>405</v>
      </c>
      <c r="J102" s="299" t="s">
        <v>795</v>
      </c>
      <c r="K102" s="299" t="s">
        <v>2250</v>
      </c>
      <c r="L102" s="299" t="s">
        <v>2023</v>
      </c>
      <c r="M102" s="300" t="s">
        <v>600</v>
      </c>
      <c r="N102" s="299" t="s">
        <v>601</v>
      </c>
      <c r="O102" s="299" t="s">
        <v>602</v>
      </c>
      <c r="P102" s="299" t="s">
        <v>796</v>
      </c>
      <c r="Q102" s="299" t="s">
        <v>797</v>
      </c>
      <c r="R102" s="299" t="s">
        <v>798</v>
      </c>
      <c r="S102" s="299" t="s">
        <v>606</v>
      </c>
      <c r="T102" s="299" t="s">
        <v>607</v>
      </c>
      <c r="U102" s="299" t="s">
        <v>2254</v>
      </c>
      <c r="V102" s="299" t="s">
        <v>2255</v>
      </c>
      <c r="W102" s="299" t="s">
        <v>2256</v>
      </c>
      <c r="X102" s="299" t="s">
        <v>608</v>
      </c>
      <c r="Y102" s="299" t="s">
        <v>609</v>
      </c>
      <c r="Z102" s="299" t="s">
        <v>610</v>
      </c>
      <c r="AA102" s="299" t="s">
        <v>402</v>
      </c>
      <c r="AB102" s="299" t="s">
        <v>611</v>
      </c>
      <c r="AC102" s="299" t="s">
        <v>612</v>
      </c>
      <c r="AD102" s="299" t="s">
        <v>799</v>
      </c>
      <c r="AE102" s="299" t="s">
        <v>2015</v>
      </c>
      <c r="AF102" s="299" t="s">
        <v>2016</v>
      </c>
      <c r="AG102" s="299" t="s">
        <v>2017</v>
      </c>
      <c r="AH102" s="299" t="s">
        <v>2018</v>
      </c>
      <c r="AI102" s="299"/>
      <c r="AJ102" s="299"/>
    </row>
    <row r="103" spans="1:36" s="169" customFormat="1" hidden="1">
      <c r="A103" s="299"/>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row>
    <row r="104" spans="1:36" s="169" customFormat="1" hidden="1">
      <c r="A104" s="299"/>
      <c r="B104" s="299"/>
      <c r="C104" s="299" t="s">
        <v>10</v>
      </c>
      <c r="D104" s="299" t="s">
        <v>11</v>
      </c>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t="s">
        <v>12</v>
      </c>
      <c r="AJ104" s="299" t="s">
        <v>13</v>
      </c>
    </row>
    <row r="105" spans="1:36" ht="21.95" hidden="1" customHeight="1">
      <c r="A105" s="299"/>
      <c r="B105" s="299"/>
      <c r="C105" s="299" t="s">
        <v>156</v>
      </c>
      <c r="D105" s="54" t="s">
        <v>157</v>
      </c>
      <c r="E105" s="49" t="str">
        <f>StartUp!G8</f>
        <v>01-Jan-2020</v>
      </c>
      <c r="F105" s="49" t="str">
        <f>StartUp!G8</f>
        <v>01-Jan-2020</v>
      </c>
      <c r="G105" s="49" t="str">
        <f>StartUp!G8</f>
        <v>01-Jan-2020</v>
      </c>
      <c r="H105" s="49" t="str">
        <f>StartUp!G8</f>
        <v>01-Jan-2020</v>
      </c>
      <c r="I105" s="49" t="str">
        <f>StartUp!G8</f>
        <v>01-Jan-2020</v>
      </c>
      <c r="J105" s="49" t="str">
        <f>StartUp!G8</f>
        <v>01-Jan-2020</v>
      </c>
      <c r="K105" s="251" t="str">
        <f>StartUp!G8</f>
        <v>01-Jan-2020</v>
      </c>
      <c r="L105" s="49" t="str">
        <f>StartUp!G8</f>
        <v>01-Jan-2020</v>
      </c>
      <c r="M105" s="49" t="str">
        <f>StartUp!G10</f>
        <v>01-Apr-2019</v>
      </c>
      <c r="N105" s="49" t="str">
        <f>StartUp!G10</f>
        <v>01-Apr-2019</v>
      </c>
      <c r="O105" s="49" t="str">
        <f>StartUp!G10</f>
        <v>01-Apr-2019</v>
      </c>
      <c r="P105" s="49" t="str">
        <f>StartUp!G10</f>
        <v>01-Apr-2019</v>
      </c>
      <c r="Q105" s="49" t="str">
        <f>StartUp!G10</f>
        <v>01-Apr-2019</v>
      </c>
      <c r="R105" s="49" t="str">
        <f>StartUp!G10</f>
        <v>01-Apr-2019</v>
      </c>
      <c r="S105" s="49" t="str">
        <f>StartUp!G10</f>
        <v>01-Apr-2019</v>
      </c>
      <c r="T105" s="49" t="str">
        <f>StartUp!G10</f>
        <v>01-Apr-2019</v>
      </c>
      <c r="U105" s="251" t="str">
        <f>StartUp!G8</f>
        <v>01-Jan-2020</v>
      </c>
      <c r="V105" s="251" t="str">
        <f>StartUp!G8</f>
        <v>01-Jan-2020</v>
      </c>
      <c r="W105" s="251" t="str">
        <f>StartUp!G8</f>
        <v>01-Jan-2020</v>
      </c>
      <c r="X105" s="49" t="str">
        <f>StartUp!G8</f>
        <v>01-Jan-2020</v>
      </c>
      <c r="Y105" s="49" t="str">
        <f>StartUp!G8</f>
        <v>01-Jan-2020</v>
      </c>
      <c r="Z105" s="49" t="str">
        <f>StartUp!G8</f>
        <v>01-Jan-2020</v>
      </c>
      <c r="AA105" s="49" t="str">
        <f>StartUp!G10</f>
        <v>01-Apr-2019</v>
      </c>
      <c r="AB105" s="49" t="str">
        <f>StartUp!G10</f>
        <v>01-Apr-2019</v>
      </c>
      <c r="AC105" s="251" t="str">
        <f>StartUp!G10</f>
        <v>01-Apr-2019</v>
      </c>
      <c r="AD105" s="49" t="str">
        <f>StartUp!G10</f>
        <v>01-Apr-2019</v>
      </c>
      <c r="AE105" s="49" t="str">
        <f>StartUp!G10</f>
        <v>01-Apr-2019</v>
      </c>
      <c r="AF105" s="49" t="str">
        <f>StartUp!G10</f>
        <v>01-Apr-2019</v>
      </c>
      <c r="AG105" s="49" t="str">
        <f>StartUp!G10</f>
        <v>01-Apr-2019</v>
      </c>
      <c r="AH105" s="49" t="str">
        <f>StartUp!G10</f>
        <v>01-Apr-2019</v>
      </c>
      <c r="AI105" s="149"/>
      <c r="AJ105" s="299"/>
    </row>
    <row r="106" spans="1:36" ht="18" hidden="1" customHeight="1">
      <c r="A106" s="299"/>
      <c r="B106" s="299"/>
      <c r="C106" s="299" t="s">
        <v>158</v>
      </c>
      <c r="D106" s="54" t="s">
        <v>159</v>
      </c>
      <c r="E106" s="49">
        <f>StartUp!G9</f>
        <v>0</v>
      </c>
      <c r="F106" s="49">
        <f>StartUp!G9</f>
        <v>0</v>
      </c>
      <c r="G106" s="49">
        <f>StartUp!G9</f>
        <v>0</v>
      </c>
      <c r="H106" s="49">
        <f>StartUp!G9</f>
        <v>0</v>
      </c>
      <c r="I106" s="49">
        <f>StartUp!G9</f>
        <v>0</v>
      </c>
      <c r="J106" s="49">
        <f>StartUp!G9</f>
        <v>0</v>
      </c>
      <c r="K106" s="251">
        <f>StartUp!G9</f>
        <v>0</v>
      </c>
      <c r="L106" s="49">
        <f>StartUp!G9</f>
        <v>0</v>
      </c>
      <c r="M106" s="49">
        <f>StartUp!G9</f>
        <v>0</v>
      </c>
      <c r="N106" s="49">
        <f>StartUp!G9</f>
        <v>0</v>
      </c>
      <c r="O106" s="49">
        <f>StartUp!G9</f>
        <v>0</v>
      </c>
      <c r="P106" s="49">
        <f>StartUp!G9</f>
        <v>0</v>
      </c>
      <c r="Q106" s="49">
        <f>StartUp!G9</f>
        <v>0</v>
      </c>
      <c r="R106" s="49">
        <f>StartUp!G9</f>
        <v>0</v>
      </c>
      <c r="S106" s="49">
        <f>StartUp!G9</f>
        <v>0</v>
      </c>
      <c r="T106" s="49">
        <f>StartUp!G9</f>
        <v>0</v>
      </c>
      <c r="U106" s="251">
        <f>StartUp!G9</f>
        <v>0</v>
      </c>
      <c r="V106" s="251">
        <f>StartUp!G9</f>
        <v>0</v>
      </c>
      <c r="W106" s="251">
        <f>StartUp!G9</f>
        <v>0</v>
      </c>
      <c r="X106" s="49">
        <f>StartUp!G9</f>
        <v>0</v>
      </c>
      <c r="Y106" s="49">
        <f>StartUp!G9</f>
        <v>0</v>
      </c>
      <c r="Z106" s="49">
        <f>StartUp!G9</f>
        <v>0</v>
      </c>
      <c r="AA106" s="49">
        <f>StartUp!G9</f>
        <v>0</v>
      </c>
      <c r="AB106" s="49">
        <f>StartUp!G9</f>
        <v>0</v>
      </c>
      <c r="AC106" s="49">
        <f>StartUp!G9</f>
        <v>0</v>
      </c>
      <c r="AD106" s="49">
        <f>StartUp!G9</f>
        <v>0</v>
      </c>
      <c r="AE106" s="49">
        <f>StartUp!G9</f>
        <v>0</v>
      </c>
      <c r="AF106" s="49">
        <f>StartUp!G9</f>
        <v>0</v>
      </c>
      <c r="AG106" s="49">
        <f>StartUp!G9</f>
        <v>0</v>
      </c>
      <c r="AH106" s="49">
        <f>StartUp!G9</f>
        <v>0</v>
      </c>
      <c r="AI106" s="149"/>
      <c r="AJ106" s="299"/>
    </row>
    <row r="107" spans="1:36" ht="14.45" hidden="1" customHeight="1">
      <c r="A107" s="299"/>
      <c r="B107" s="299"/>
      <c r="C107" s="299" t="s">
        <v>12</v>
      </c>
      <c r="AJ107" s="299"/>
    </row>
    <row r="108" spans="1:36">
      <c r="A108" s="299"/>
      <c r="B108" s="299" t="s">
        <v>2120</v>
      </c>
      <c r="C108" s="299"/>
      <c r="D108" s="105" t="s">
        <v>102</v>
      </c>
      <c r="E108" s="216">
        <f>ROUND(E14+E28+E42+E50+E54+E83,2)</f>
        <v>0</v>
      </c>
      <c r="F108" s="216">
        <f t="array" ref="F108">ROUND(F14+F28+F42+F50+F54+F83,2)</f>
        <v>0</v>
      </c>
      <c r="G108" s="216">
        <f>ROUND(E108+F108,2)</f>
        <v>0</v>
      </c>
      <c r="H108" s="216">
        <f t="array" ref="H108">ROUND(H14+H28+H42+H50+H54+H83,2)</f>
        <v>0</v>
      </c>
      <c r="I108" s="216">
        <f>ROUND(G108+H108,2)</f>
        <v>0</v>
      </c>
      <c r="J108" s="216">
        <f t="array" ref="J108">ROUND(J14+J28+J42+J50+J54+J83,2)</f>
        <v>0</v>
      </c>
      <c r="K108" s="216">
        <f t="array" ref="K108">ROUND(K14+K28+K42+K50+K54+K83,2)</f>
        <v>0</v>
      </c>
      <c r="L108" s="216">
        <f t="array" ref="L108">ROUND(L14+L28+L42+L50+L54+L83,2)</f>
        <v>0</v>
      </c>
      <c r="M108" s="216">
        <f t="array" ref="M108">ROUND(M14+M28+M42+M50+M54+M83,2)</f>
        <v>0</v>
      </c>
      <c r="N108" s="216">
        <f t="array" ref="N108">ROUND(N14+N28+N42+N50+N54+N83,2)</f>
        <v>0</v>
      </c>
      <c r="O108" s="216">
        <f t="array" ref="O108">ROUND(O14+O28+O42+O50+O54+O83,2)</f>
        <v>0</v>
      </c>
      <c r="P108" s="216">
        <f t="array" ref="P108">ROUND(P14+P28+P42+P50+P54+P83,2)</f>
        <v>0</v>
      </c>
      <c r="Q108" s="216">
        <f t="array" ref="Q108">ROUND(Q14+Q28+Q42+Q50+Q54+Q83,2)</f>
        <v>0</v>
      </c>
      <c r="R108" s="216">
        <f t="array" ref="R108">ROUND(R14+R28+R42+R50+R54+R83,2)</f>
        <v>0</v>
      </c>
      <c r="S108" s="216">
        <f>ROUND(S14+S28+S42+S50+S54+S83,2)</f>
        <v>0</v>
      </c>
      <c r="T108" s="216">
        <f t="array" ref="T108">ROUND(IF((N108+O108-P108-Q108-R108+S108)&lt;0,0,(N108+O108-P108-Q108-R108+S108)),2)</f>
        <v>0</v>
      </c>
      <c r="U108" s="216">
        <f t="array" ref="U108">ROUND(U14+U28+U42+U50+U54+U83,2)</f>
        <v>0</v>
      </c>
      <c r="V108" s="216">
        <f t="array" ref="V108">ROUND(V14+V28+V42+V50+V54+V83,2)</f>
        <v>0</v>
      </c>
      <c r="W108" s="216">
        <f t="array" ref="W108">ROUND(W14+W28+W42+W50+W54+W83,2)</f>
        <v>0</v>
      </c>
      <c r="X108" s="216">
        <f t="array" ref="X108">ROUND(X14+X28+X42+X50+X54+X83,2)</f>
        <v>0</v>
      </c>
      <c r="Y108" s="216">
        <f t="array" ref="Y108">ROUND(Y14+Y28+Y42+Y50+Y54+Y83,2)</f>
        <v>0</v>
      </c>
      <c r="Z108" s="216">
        <f t="array" ref="Z108">ROUND(Z14+Z28+Z42+Z50+Z54+Z83,2)</f>
        <v>0</v>
      </c>
      <c r="AA108" s="216">
        <f t="array" ref="AA108">ROUND(AA14+AA28+AA42+AA50+AA54+AA83,2)</f>
        <v>0</v>
      </c>
      <c r="AB108" s="216">
        <f t="array" ref="AB108">ROUND(AB14+AB28+AB42+AB50+AB54+AB83,2)</f>
        <v>0</v>
      </c>
      <c r="AC108" s="216">
        <f t="array" ref="AC108">ROUND(AC14+AC28+AC42+AC50+AC54+AC83,2)</f>
        <v>0</v>
      </c>
      <c r="AD108" s="216">
        <f t="array" ref="AD108">ROUND(AD14+AD28+AD42+AD50+AD54+AD83,2)</f>
        <v>0</v>
      </c>
      <c r="AE108" s="216">
        <f t="array" ref="AE108">ROUND(AE14+AE28+AE42+AE50+AE54+AE83,2)</f>
        <v>0</v>
      </c>
      <c r="AF108" s="216">
        <f t="array" ref="AF108">ROUND(AF14+AF28+AF42+AF50+AF54+AF83,2)</f>
        <v>0</v>
      </c>
      <c r="AG108" s="216">
        <f t="array" ref="AG108">ROUND(AG14+AG28+AG42+AG50+AG54+AG83,2)</f>
        <v>0</v>
      </c>
      <c r="AH108" s="216">
        <f t="array" ref="AH108">ROUND(AH14+AH28+AH42+AH50+AH54+AH83,2)</f>
        <v>0</v>
      </c>
      <c r="AJ108" s="299"/>
    </row>
    <row r="109" spans="1:36">
      <c r="A109" s="299"/>
      <c r="B109" s="299"/>
      <c r="C109" s="299"/>
      <c r="D109" s="429" t="s">
        <v>240</v>
      </c>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30"/>
      <c r="AD109" s="430"/>
      <c r="AE109" s="201"/>
      <c r="AF109" s="201"/>
      <c r="AG109" s="201"/>
      <c r="AH109" s="202"/>
      <c r="AJ109" s="299"/>
    </row>
    <row r="110" spans="1:36">
      <c r="A110" s="299"/>
      <c r="B110" s="299"/>
      <c r="C110" s="299"/>
      <c r="D110" s="434" t="s">
        <v>2150</v>
      </c>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217"/>
      <c r="AF110" s="217"/>
      <c r="AG110" s="217"/>
      <c r="AH110" s="222"/>
      <c r="AJ110" s="299"/>
    </row>
    <row r="111" spans="1:36">
      <c r="A111" s="299"/>
      <c r="B111" s="299"/>
      <c r="C111" s="299"/>
      <c r="D111" s="429" t="s">
        <v>890</v>
      </c>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201"/>
      <c r="AF111" s="201"/>
      <c r="AG111" s="201"/>
      <c r="AH111" s="202"/>
      <c r="AJ111" s="299"/>
    </row>
    <row r="112" spans="1:36">
      <c r="A112" s="299"/>
      <c r="B112" s="299"/>
      <c r="C112" s="299"/>
      <c r="D112" s="429" t="s">
        <v>891</v>
      </c>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201"/>
      <c r="AF112" s="201"/>
      <c r="AG112" s="201"/>
      <c r="AH112" s="202"/>
      <c r="AJ112" s="299"/>
    </row>
    <row r="113" spans="1:36" s="297" customFormat="1">
      <c r="A113" s="299"/>
      <c r="B113" s="299"/>
      <c r="C113" s="299"/>
      <c r="D113" s="432" t="s">
        <v>892</v>
      </c>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304"/>
      <c r="AF113" s="304"/>
      <c r="AG113" s="304"/>
      <c r="AH113" s="224"/>
      <c r="AJ113" s="299"/>
    </row>
    <row r="114" spans="1:36">
      <c r="A114" s="299"/>
      <c r="B114" s="299"/>
      <c r="C114" s="299"/>
      <c r="D114" s="432" t="s">
        <v>2363</v>
      </c>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223"/>
      <c r="AF114" s="223"/>
      <c r="AG114" s="223"/>
      <c r="AH114" s="224"/>
      <c r="AJ114" s="299"/>
    </row>
    <row r="115" spans="1:36">
      <c r="A115" s="299"/>
      <c r="B115" s="299"/>
      <c r="C115" s="299" t="s">
        <v>12</v>
      </c>
      <c r="AJ115" s="299"/>
    </row>
    <row r="116" spans="1:36">
      <c r="A116" s="299"/>
      <c r="B116" s="299"/>
      <c r="C116" s="299" t="s">
        <v>30</v>
      </c>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t="s">
        <v>31</v>
      </c>
    </row>
    <row r="117" spans="1:36" ht="15" customHeight="1">
      <c r="D117" s="425" t="s">
        <v>276</v>
      </c>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219"/>
      <c r="AF117" s="219"/>
      <c r="AG117" s="219"/>
      <c r="AH117" s="220"/>
    </row>
  </sheetData>
  <mergeCells count="10">
    <mergeCell ref="D112:AD112"/>
    <mergeCell ref="D114:AD114"/>
    <mergeCell ref="D117:AD117"/>
    <mergeCell ref="D1:AD1"/>
    <mergeCell ref="D10:AB10"/>
    <mergeCell ref="AC10:AH10"/>
    <mergeCell ref="D109:AD109"/>
    <mergeCell ref="D110:AD110"/>
    <mergeCell ref="D111:AD111"/>
    <mergeCell ref="D113:AD113"/>
  </mergeCells>
  <dataValidations count="3">
    <dataValidation type="decimal" allowBlank="1" showInputMessage="1" showErrorMessage="1" errorTitle="Input Error" error="Please enter a numeric value between 0 and 99999999999999999" sqref="J55:Q57 L30:Q32 L34:Q36 J59:Q63 E94:Q94 T43:T49 J14:S15 L38:Q41 J30:K41 J28:S29 J16:Q27 E14:I26 E108:AH108 I64:Q70 I50:T50 H43:H70 T38:T41 U43:AH70 I43:Q49 T34:T36 L37:T37 L33:T33 T14:T32 E83:AH83 H42:AH42 T94:AH94 J54:S54 J58:S58 H27:I41 U14:AH41 T51:T70 I51:I63 J51:Q53 E27:G70">
      <formula1>0</formula1>
      <formula2>99999999999999900</formula2>
    </dataValidation>
    <dataValidation type="decimal" allowBlank="1" showInputMessage="1" showErrorMessage="1" errorTitle="Input Error" error="Please enter a numeric value between -99999999999999999 and 99999999999999999" sqref="R94:S94 R43:S49 R30:S32 R34:S36 S51:S53 S55:S57 R38:S41 R16:S27 R59:S70">
      <formula1>-99999999999999900</formula1>
      <formula2>99999999999999900</formula2>
    </dataValidation>
    <dataValidation type="decimal" allowBlank="1" showInputMessage="1" showErrorMessage="1" errorTitle="Input Error" error="Please enter a numeric value between 0 and 99999999999999999" sqref="R55:R57 R51:R53">
      <formula1>-99999999999999900</formula1>
      <formula2>99999999999999900</formula2>
    </dataValidation>
  </dataValidations>
  <hyperlinks>
    <hyperlink ref="M102" r:id="rId1"/>
    <hyperlink ref="M5" r:id="rId2"/>
    <hyperlink ref="M77" r:id="rId3"/>
    <hyperlink ref="M88" r:id="rId4"/>
    <hyperlink ref="D3" location="Navigation!E17" display="Back To Navigation Page"/>
  </hyperlinks>
  <pageMargins left="0.75" right="0.75" top="1" bottom="1" header="0.5" footer="0.5"/>
  <pageSetup orientation="portrait" horizontalDpi="300" verticalDpi="200" r:id="rId5"/>
  <headerFooter alignWithMargins="0"/>
  <ignoredErrors>
    <ignoredError sqref="G83:I83 G108 I42 H50:I50 I54 H58:I58 H37:I37 H33:I33 H15 G14:G20 G22:G25 G28:G48 T33 H28:I29 I14:I15 T42 T37 G64:G68 T54 T83 T108 T58 T50 T28:T29 T14:T15 G50:G55 G57:G60 G62" formula="1"/>
  </ignoredErrors>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Q236"/>
  <sheetViews>
    <sheetView showGridLines="0" workbookViewId="0">
      <pane xSplit="4" ySplit="1" topLeftCell="E2" activePane="bottomRight" state="frozen"/>
      <selection activeCell="D1" sqref="D1"/>
      <selection pane="topRight" activeCell="E1" sqref="E1"/>
      <selection pane="bottomLeft" activeCell="D2" sqref="D2"/>
      <selection pane="bottomRight" sqref="A1:C1048576"/>
    </sheetView>
  </sheetViews>
  <sheetFormatPr defaultRowHeight="15"/>
  <cols>
    <col min="1" max="3" width="9.140625" hidden="1" customWidth="1"/>
    <col min="4" max="4" width="58" customWidth="1"/>
    <col min="5" max="10" width="16.7109375" customWidth="1"/>
    <col min="11" max="11" width="13.42578125" customWidth="1"/>
    <col min="12" max="12" width="13.28515625" customWidth="1"/>
    <col min="13" max="13" width="13.140625" customWidth="1"/>
    <col min="14" max="14" width="14.5703125" customWidth="1"/>
    <col min="15" max="15" width="14.28515625" customWidth="1"/>
  </cols>
  <sheetData>
    <row r="1" spans="1:13" ht="27.95" customHeight="1">
      <c r="A1" s="12" t="s">
        <v>2202</v>
      </c>
      <c r="D1" s="315" t="s">
        <v>4</v>
      </c>
      <c r="E1" s="315"/>
      <c r="F1" s="315"/>
      <c r="G1" s="315"/>
      <c r="H1" s="315"/>
      <c r="I1" s="315"/>
      <c r="J1" s="315"/>
      <c r="K1" s="1"/>
    </row>
    <row r="3" spans="1:13">
      <c r="D3" s="2" t="s">
        <v>8</v>
      </c>
    </row>
    <row r="4" spans="1:13">
      <c r="A4" s="299"/>
      <c r="B4" s="299"/>
      <c r="C4" s="299" t="s">
        <v>2157</v>
      </c>
      <c r="D4" s="299"/>
      <c r="E4" s="299"/>
      <c r="F4" s="299"/>
      <c r="G4" s="299"/>
      <c r="H4" s="299"/>
      <c r="I4" s="299"/>
      <c r="J4" s="299"/>
      <c r="K4" s="299"/>
      <c r="L4" s="299"/>
      <c r="M4" s="32"/>
    </row>
    <row r="5" spans="1:13">
      <c r="A5" s="299"/>
      <c r="B5" s="299"/>
      <c r="C5" s="299"/>
      <c r="D5" s="299"/>
      <c r="E5" s="299" t="s">
        <v>405</v>
      </c>
      <c r="F5" s="299" t="s">
        <v>110</v>
      </c>
      <c r="G5" s="299" t="s">
        <v>893</v>
      </c>
      <c r="H5" s="299" t="s">
        <v>405</v>
      </c>
      <c r="I5" s="299" t="s">
        <v>110</v>
      </c>
      <c r="J5" s="299" t="s">
        <v>893</v>
      </c>
      <c r="K5" s="299"/>
      <c r="L5" s="299"/>
      <c r="M5" s="32"/>
    </row>
    <row r="6" spans="1:13">
      <c r="A6" s="299"/>
      <c r="B6" s="299"/>
      <c r="C6" s="299"/>
      <c r="D6" s="299"/>
      <c r="E6" s="299" t="s">
        <v>37</v>
      </c>
      <c r="F6" s="299" t="s">
        <v>37</v>
      </c>
      <c r="G6" s="299" t="s">
        <v>37</v>
      </c>
      <c r="H6" s="299" t="s">
        <v>103</v>
      </c>
      <c r="I6" s="299" t="s">
        <v>103</v>
      </c>
      <c r="J6" s="299" t="s">
        <v>103</v>
      </c>
      <c r="K6" s="299"/>
      <c r="L6" s="299"/>
      <c r="M6" s="32"/>
    </row>
    <row r="7" spans="1:13">
      <c r="A7" s="299"/>
      <c r="B7" s="299"/>
      <c r="C7" s="299" t="s">
        <v>10</v>
      </c>
      <c r="D7" s="299" t="s">
        <v>11</v>
      </c>
      <c r="E7" s="299"/>
      <c r="F7" s="299"/>
      <c r="G7" s="299"/>
      <c r="H7" s="299"/>
      <c r="I7" s="299"/>
      <c r="J7" s="299"/>
      <c r="K7" s="299" t="s">
        <v>12</v>
      </c>
      <c r="L7" s="299" t="s">
        <v>13</v>
      </c>
      <c r="M7" s="32"/>
    </row>
    <row r="8" spans="1:13" ht="15.75">
      <c r="A8" s="299"/>
      <c r="B8" s="299"/>
      <c r="C8" s="299" t="s">
        <v>11</v>
      </c>
      <c r="D8" s="383" t="s">
        <v>894</v>
      </c>
      <c r="E8" s="384"/>
      <c r="F8" s="384"/>
      <c r="G8" s="384"/>
      <c r="H8" s="384"/>
      <c r="I8" s="363" t="s">
        <v>143</v>
      </c>
      <c r="J8" s="364"/>
      <c r="L8" s="299"/>
      <c r="M8" s="32"/>
    </row>
    <row r="9" spans="1:13">
      <c r="A9" s="299"/>
      <c r="B9" s="299"/>
      <c r="C9" s="299" t="s">
        <v>11</v>
      </c>
      <c r="D9" s="22" t="s">
        <v>895</v>
      </c>
      <c r="E9" s="341" t="s">
        <v>896</v>
      </c>
      <c r="F9" s="342"/>
      <c r="G9" s="343"/>
      <c r="H9" s="341" t="s">
        <v>897</v>
      </c>
      <c r="I9" s="342"/>
      <c r="J9" s="343"/>
      <c r="L9" s="299"/>
      <c r="M9" s="32"/>
    </row>
    <row r="10" spans="1:13" ht="30">
      <c r="A10" s="299"/>
      <c r="B10" s="299"/>
      <c r="C10" s="299" t="s">
        <v>11</v>
      </c>
      <c r="D10" s="106"/>
      <c r="E10" s="24" t="s">
        <v>898</v>
      </c>
      <c r="F10" s="24" t="s">
        <v>899</v>
      </c>
      <c r="G10" s="24" t="s">
        <v>900</v>
      </c>
      <c r="H10" s="24" t="s">
        <v>901</v>
      </c>
      <c r="I10" s="24" t="s">
        <v>899</v>
      </c>
      <c r="J10" s="24" t="s">
        <v>900</v>
      </c>
      <c r="L10" s="299"/>
      <c r="M10" s="32"/>
    </row>
    <row r="11" spans="1:13" hidden="1">
      <c r="A11" s="299"/>
      <c r="B11" s="299"/>
      <c r="C11" s="299" t="s">
        <v>12</v>
      </c>
      <c r="L11" s="299"/>
      <c r="M11" s="32"/>
    </row>
    <row r="12" spans="1:13">
      <c r="A12" s="299"/>
      <c r="B12" s="299"/>
      <c r="C12" s="299"/>
      <c r="D12" s="107" t="s">
        <v>902</v>
      </c>
      <c r="E12" s="108"/>
      <c r="F12" s="108"/>
      <c r="G12" s="108"/>
      <c r="H12" s="108"/>
      <c r="I12" s="108"/>
      <c r="J12" s="109"/>
      <c r="L12" s="299"/>
      <c r="M12" s="32"/>
    </row>
    <row r="13" spans="1:13">
      <c r="A13" s="299"/>
      <c r="B13" s="299" t="s">
        <v>903</v>
      </c>
      <c r="C13" s="299"/>
      <c r="D13" s="59" t="s">
        <v>904</v>
      </c>
      <c r="E13" s="150"/>
      <c r="F13" s="150"/>
      <c r="G13" s="28"/>
      <c r="H13" s="150"/>
      <c r="I13" s="150"/>
      <c r="J13" s="150"/>
      <c r="L13" s="299"/>
      <c r="M13" s="32"/>
    </row>
    <row r="14" spans="1:13">
      <c r="A14" s="299"/>
      <c r="B14" s="299" t="s">
        <v>905</v>
      </c>
      <c r="C14" s="299"/>
      <c r="D14" s="59" t="s">
        <v>906</v>
      </c>
      <c r="E14" s="150"/>
      <c r="F14" s="150"/>
      <c r="G14" s="28"/>
      <c r="H14" s="150"/>
      <c r="I14" s="150"/>
      <c r="J14" s="150"/>
      <c r="L14" s="299"/>
      <c r="M14" s="32"/>
    </row>
    <row r="15" spans="1:13">
      <c r="A15" s="299"/>
      <c r="B15" s="299" t="s">
        <v>907</v>
      </c>
      <c r="C15" s="299"/>
      <c r="D15" s="59" t="s">
        <v>908</v>
      </c>
      <c r="E15" s="150"/>
      <c r="F15" s="150"/>
      <c r="G15" s="28"/>
      <c r="H15" s="150"/>
      <c r="I15" s="150"/>
      <c r="J15" s="150"/>
      <c r="L15" s="299"/>
      <c r="M15" s="32"/>
    </row>
    <row r="16" spans="1:13">
      <c r="A16" s="299"/>
      <c r="B16" s="299" t="s">
        <v>909</v>
      </c>
      <c r="C16" s="299"/>
      <c r="D16" s="59" t="s">
        <v>910</v>
      </c>
      <c r="E16" s="150"/>
      <c r="F16" s="150"/>
      <c r="G16" s="28"/>
      <c r="H16" s="150"/>
      <c r="I16" s="150"/>
      <c r="J16" s="150"/>
      <c r="L16" s="299"/>
      <c r="M16" s="32"/>
    </row>
    <row r="17" spans="1:15">
      <c r="A17" s="299"/>
      <c r="B17" s="299" t="s">
        <v>911</v>
      </c>
      <c r="C17" s="299"/>
      <c r="D17" s="59" t="s">
        <v>912</v>
      </c>
      <c r="E17" s="150"/>
      <c r="F17" s="150"/>
      <c r="G17" s="28"/>
      <c r="H17" s="150"/>
      <c r="I17" s="150"/>
      <c r="J17" s="150"/>
      <c r="L17" s="299"/>
      <c r="M17" s="32"/>
    </row>
    <row r="18" spans="1:15">
      <c r="A18" s="299"/>
      <c r="B18" s="299" t="s">
        <v>913</v>
      </c>
      <c r="C18" s="299"/>
      <c r="D18" s="59" t="s">
        <v>914</v>
      </c>
      <c r="E18" s="29">
        <f t="array" ref="E18">SUM(E29:E30)</f>
        <v>0</v>
      </c>
      <c r="F18" s="29">
        <f t="array" ref="F18">SUM(F29:F30)</f>
        <v>0</v>
      </c>
      <c r="G18" s="29">
        <f t="array" ref="G18">SUM(G29:G30)</f>
        <v>0</v>
      </c>
      <c r="H18" s="29">
        <f t="array" ref="H18">SUM(H29:H30)</f>
        <v>0</v>
      </c>
      <c r="I18" s="29">
        <f t="array" ref="I18">SUM(I29:I30)</f>
        <v>0</v>
      </c>
      <c r="J18" s="29">
        <f t="array" ref="J18">SUM(J29:J30)</f>
        <v>0</v>
      </c>
      <c r="L18" s="299"/>
      <c r="M18" s="32"/>
    </row>
    <row r="19" spans="1:15" hidden="1">
      <c r="A19" s="299"/>
      <c r="B19" s="299"/>
      <c r="C19" s="299" t="s">
        <v>12</v>
      </c>
      <c r="L19" s="299"/>
      <c r="M19" s="32"/>
    </row>
    <row r="20" spans="1:15" hidden="1">
      <c r="A20" s="299"/>
      <c r="B20" s="299"/>
      <c r="C20" s="299" t="s">
        <v>30</v>
      </c>
      <c r="D20" s="299"/>
      <c r="E20" s="299"/>
      <c r="F20" s="299"/>
      <c r="G20" s="299"/>
      <c r="H20" s="299"/>
      <c r="I20" s="299"/>
      <c r="J20" s="299"/>
      <c r="K20" s="299"/>
      <c r="L20" s="299" t="s">
        <v>31</v>
      </c>
      <c r="M20" s="32"/>
    </row>
    <row r="21" spans="1:15" hidden="1">
      <c r="A21" s="32"/>
      <c r="B21" s="32"/>
      <c r="C21" s="32"/>
      <c r="D21" s="32"/>
      <c r="E21" s="32"/>
      <c r="F21" s="32"/>
      <c r="G21" s="32"/>
      <c r="H21" s="32"/>
      <c r="I21" s="32"/>
      <c r="J21" s="32"/>
      <c r="K21" s="32"/>
      <c r="L21" s="32"/>
      <c r="M21" s="32"/>
    </row>
    <row r="22" spans="1:15" hidden="1">
      <c r="A22" s="32"/>
      <c r="B22" s="32"/>
      <c r="C22" s="32"/>
      <c r="D22" s="32"/>
      <c r="E22" s="32"/>
      <c r="F22" s="32"/>
      <c r="G22" s="32"/>
      <c r="H22" s="32"/>
      <c r="I22" s="32"/>
      <c r="J22" s="32"/>
      <c r="K22" s="32"/>
      <c r="L22" s="32"/>
      <c r="M22" s="32"/>
    </row>
    <row r="23" spans="1:15" hidden="1">
      <c r="A23" s="32"/>
      <c r="B23" s="32"/>
      <c r="C23" s="32"/>
      <c r="D23" s="32"/>
      <c r="E23" s="32"/>
      <c r="F23" s="32"/>
      <c r="G23" s="32"/>
      <c r="H23" s="32"/>
      <c r="I23" s="32"/>
      <c r="J23" s="32"/>
      <c r="K23" s="32"/>
      <c r="L23" s="32"/>
      <c r="M23" s="32"/>
    </row>
    <row r="24" spans="1:15" hidden="1">
      <c r="A24" s="299"/>
      <c r="B24" s="299"/>
      <c r="C24" s="299" t="s">
        <v>2203</v>
      </c>
      <c r="D24" s="299"/>
      <c r="E24" s="299"/>
      <c r="F24" s="299"/>
      <c r="G24" s="299"/>
      <c r="H24" s="299"/>
      <c r="I24" s="299"/>
      <c r="J24" s="299"/>
      <c r="K24" s="299"/>
      <c r="L24" s="299"/>
      <c r="M24" s="32"/>
      <c r="N24" s="32"/>
      <c r="O24" s="32"/>
    </row>
    <row r="25" spans="1:15" hidden="1">
      <c r="A25" s="299"/>
      <c r="B25" s="299"/>
      <c r="C25" s="299"/>
      <c r="D25" s="299"/>
      <c r="E25" s="299" t="s">
        <v>405</v>
      </c>
      <c r="F25" s="299" t="s">
        <v>110</v>
      </c>
      <c r="G25" s="299" t="s">
        <v>893</v>
      </c>
      <c r="H25" s="299" t="s">
        <v>405</v>
      </c>
      <c r="I25" s="299" t="s">
        <v>110</v>
      </c>
      <c r="J25" s="299" t="s">
        <v>893</v>
      </c>
      <c r="K25" s="299"/>
      <c r="L25" s="299"/>
      <c r="M25" s="32"/>
      <c r="N25" s="32"/>
      <c r="O25" s="32"/>
    </row>
    <row r="26" spans="1:15" hidden="1">
      <c r="A26" s="299"/>
      <c r="B26" s="299"/>
      <c r="C26" s="299"/>
      <c r="D26" s="299" t="s">
        <v>915</v>
      </c>
      <c r="E26" s="299" t="s">
        <v>37</v>
      </c>
      <c r="F26" s="299" t="s">
        <v>37</v>
      </c>
      <c r="G26" s="299" t="s">
        <v>37</v>
      </c>
      <c r="H26" s="299" t="s">
        <v>103</v>
      </c>
      <c r="I26" s="299" t="s">
        <v>103</v>
      </c>
      <c r="J26" s="299" t="s">
        <v>103</v>
      </c>
      <c r="K26" s="299"/>
      <c r="L26" s="299"/>
      <c r="M26" s="32"/>
      <c r="N26" s="32"/>
      <c r="O26" s="32"/>
    </row>
    <row r="27" spans="1:15" hidden="1">
      <c r="A27" s="299"/>
      <c r="B27" s="299"/>
      <c r="C27" s="299" t="s">
        <v>10</v>
      </c>
      <c r="D27" s="299" t="s">
        <v>270</v>
      </c>
      <c r="E27" s="299"/>
      <c r="F27" s="299"/>
      <c r="G27" s="299"/>
      <c r="H27" s="299"/>
      <c r="I27" s="299"/>
      <c r="J27" s="299"/>
      <c r="K27" s="299" t="s">
        <v>12</v>
      </c>
      <c r="L27" s="299" t="s">
        <v>13</v>
      </c>
      <c r="M27" s="32"/>
      <c r="N27" s="32"/>
      <c r="O27" s="32"/>
    </row>
    <row r="28" spans="1:15" hidden="1">
      <c r="A28" s="299"/>
      <c r="B28" s="299"/>
      <c r="C28" s="299" t="s">
        <v>12</v>
      </c>
      <c r="D28" s="32"/>
      <c r="E28" s="32"/>
      <c r="F28" s="32"/>
      <c r="G28" s="32"/>
      <c r="H28" s="32"/>
      <c r="I28" s="32"/>
      <c r="J28" s="32"/>
      <c r="K28" s="32"/>
      <c r="L28" s="299"/>
      <c r="M28" s="32"/>
      <c r="N28" s="32"/>
      <c r="O28" s="32"/>
    </row>
    <row r="29" spans="1:15">
      <c r="A29" s="299"/>
      <c r="B29" s="299" t="s">
        <v>913</v>
      </c>
      <c r="C29" s="301"/>
      <c r="D29" s="104"/>
      <c r="E29" s="150"/>
      <c r="F29" s="150"/>
      <c r="G29" s="150"/>
      <c r="H29" s="150"/>
      <c r="I29" s="150"/>
      <c r="J29" s="150"/>
      <c r="K29" s="32"/>
      <c r="L29" s="299"/>
      <c r="M29" s="32"/>
      <c r="N29" s="32"/>
      <c r="O29" s="32"/>
    </row>
    <row r="30" spans="1:15" hidden="1">
      <c r="A30" s="299"/>
      <c r="B30" s="299"/>
      <c r="C30" s="299" t="s">
        <v>12</v>
      </c>
      <c r="D30" s="32"/>
      <c r="E30" s="32"/>
      <c r="F30" s="32"/>
      <c r="G30" s="32"/>
      <c r="H30" s="32"/>
      <c r="I30" s="32"/>
      <c r="J30" s="32"/>
      <c r="K30" s="32"/>
      <c r="L30" s="299"/>
      <c r="M30" s="32"/>
      <c r="N30" s="32"/>
      <c r="O30" s="32"/>
    </row>
    <row r="31" spans="1:15" hidden="1">
      <c r="A31" s="299"/>
      <c r="B31" s="299"/>
      <c r="C31" s="299" t="s">
        <v>30</v>
      </c>
      <c r="D31" s="299"/>
      <c r="E31" s="299"/>
      <c r="F31" s="299"/>
      <c r="G31" s="299"/>
      <c r="H31" s="299"/>
      <c r="I31" s="299"/>
      <c r="J31" s="299"/>
      <c r="K31" s="299"/>
      <c r="L31" s="299" t="s">
        <v>31</v>
      </c>
      <c r="M31" s="32"/>
      <c r="N31" s="32"/>
      <c r="O31" s="32"/>
    </row>
    <row r="32" spans="1:15" hidden="1">
      <c r="A32" s="32"/>
      <c r="B32" s="32"/>
      <c r="C32" s="32"/>
      <c r="D32" s="32"/>
      <c r="E32" s="32"/>
      <c r="F32" s="32"/>
      <c r="G32" s="32"/>
      <c r="H32" s="32"/>
      <c r="I32" s="32"/>
      <c r="J32" s="32"/>
      <c r="K32" s="32"/>
      <c r="L32" s="32"/>
      <c r="M32" s="32"/>
    </row>
    <row r="33" spans="1:14" hidden="1">
      <c r="A33" s="32"/>
      <c r="B33" s="32"/>
      <c r="C33" s="32"/>
      <c r="D33" s="32"/>
      <c r="E33" s="32"/>
      <c r="F33" s="32"/>
      <c r="G33" s="32"/>
      <c r="H33" s="32"/>
      <c r="I33" s="32"/>
      <c r="J33" s="32"/>
      <c r="K33" s="32"/>
      <c r="L33" s="32"/>
      <c r="M33" s="32"/>
    </row>
    <row r="34" spans="1:14" hidden="1">
      <c r="A34" s="32"/>
      <c r="B34" s="32"/>
      <c r="C34" s="32"/>
      <c r="D34" s="32"/>
      <c r="E34" s="32"/>
      <c r="F34" s="32"/>
      <c r="G34" s="32"/>
      <c r="H34" s="32"/>
      <c r="I34" s="32"/>
      <c r="J34" s="32"/>
      <c r="K34" s="32"/>
      <c r="L34" s="32"/>
      <c r="M34" s="32"/>
    </row>
    <row r="35" spans="1:14" hidden="1">
      <c r="A35" s="299"/>
      <c r="B35" s="299"/>
      <c r="C35" s="299" t="s">
        <v>2204</v>
      </c>
      <c r="D35" s="299"/>
      <c r="E35" s="299"/>
      <c r="F35" s="299"/>
      <c r="G35" s="299"/>
      <c r="H35" s="299"/>
      <c r="I35" s="299"/>
      <c r="J35" s="299"/>
      <c r="K35" s="299"/>
      <c r="L35" s="299"/>
      <c r="M35" s="32"/>
      <c r="N35" s="32"/>
    </row>
    <row r="36" spans="1:14" hidden="1">
      <c r="A36" s="299"/>
      <c r="B36" s="299"/>
      <c r="C36" s="299"/>
      <c r="D36" s="299"/>
      <c r="E36" s="299" t="s">
        <v>405</v>
      </c>
      <c r="F36" s="299" t="s">
        <v>110</v>
      </c>
      <c r="G36" s="299" t="s">
        <v>893</v>
      </c>
      <c r="H36" s="299" t="s">
        <v>405</v>
      </c>
      <c r="I36" s="299" t="s">
        <v>110</v>
      </c>
      <c r="J36" s="299" t="s">
        <v>893</v>
      </c>
      <c r="K36" s="299"/>
      <c r="L36" s="299"/>
      <c r="M36" s="32"/>
      <c r="N36" s="32"/>
    </row>
    <row r="37" spans="1:14" hidden="1">
      <c r="A37" s="299"/>
      <c r="B37" s="299"/>
      <c r="C37" s="299"/>
      <c r="D37" s="299"/>
      <c r="E37" s="299" t="s">
        <v>37</v>
      </c>
      <c r="F37" s="299" t="s">
        <v>37</v>
      </c>
      <c r="G37" s="299" t="s">
        <v>37</v>
      </c>
      <c r="H37" s="299" t="s">
        <v>103</v>
      </c>
      <c r="I37" s="299" t="s">
        <v>103</v>
      </c>
      <c r="J37" s="299" t="s">
        <v>103</v>
      </c>
      <c r="K37" s="299"/>
      <c r="L37" s="299"/>
      <c r="M37" s="32"/>
      <c r="N37" s="32"/>
    </row>
    <row r="38" spans="1:14" hidden="1">
      <c r="A38" s="299"/>
      <c r="B38" s="299"/>
      <c r="C38" s="299" t="s">
        <v>10</v>
      </c>
      <c r="D38" s="299" t="s">
        <v>11</v>
      </c>
      <c r="E38" s="299"/>
      <c r="F38" s="299"/>
      <c r="G38" s="299"/>
      <c r="H38" s="299"/>
      <c r="I38" s="299"/>
      <c r="J38" s="299"/>
      <c r="K38" s="299" t="s">
        <v>12</v>
      </c>
      <c r="L38" s="299" t="s">
        <v>13</v>
      </c>
      <c r="M38" s="32"/>
      <c r="N38" s="32"/>
    </row>
    <row r="39" spans="1:14" hidden="1">
      <c r="A39" s="299"/>
      <c r="B39" s="299"/>
      <c r="C39" s="299" t="s">
        <v>12</v>
      </c>
      <c r="D39" s="32"/>
      <c r="E39" s="32"/>
      <c r="F39" s="32"/>
      <c r="G39" s="32"/>
      <c r="H39" s="32"/>
      <c r="I39" s="32"/>
      <c r="J39" s="32"/>
      <c r="K39" s="32"/>
      <c r="L39" s="299"/>
      <c r="M39" s="32"/>
      <c r="N39" s="32"/>
    </row>
    <row r="40" spans="1:14">
      <c r="A40" s="299"/>
      <c r="B40" s="299" t="s">
        <v>916</v>
      </c>
      <c r="C40" s="299"/>
      <c r="D40" s="75" t="s">
        <v>917</v>
      </c>
      <c r="E40" s="29">
        <f t="array" ref="E40">ROUND(E13+E14+E15+E16+E17+E18,2)</f>
        <v>0</v>
      </c>
      <c r="F40" s="29">
        <f t="array" ref="F40">ROUND(F13+F14+F15+F16+F17+F18,2)</f>
        <v>0</v>
      </c>
      <c r="G40" s="29">
        <f t="array" ref="G40">ROUND(G13+G14+G15+G16+G17+G18,2)</f>
        <v>0</v>
      </c>
      <c r="H40" s="29">
        <f t="array" ref="H40">ROUND(H13+H14+H15+H16+H17+H18,2)</f>
        <v>0</v>
      </c>
      <c r="I40" s="29">
        <f t="array" ref="I40">ROUND(I13+I14+I15+I16+I17+I18,2)</f>
        <v>0</v>
      </c>
      <c r="J40" s="29">
        <f t="array" ref="J40">ROUND(J13+J14+J15+J16+J17+J18,2)</f>
        <v>0</v>
      </c>
      <c r="K40" s="32"/>
      <c r="L40" s="299"/>
      <c r="M40" s="32"/>
      <c r="N40" s="32"/>
    </row>
    <row r="41" spans="1:14">
      <c r="A41" s="299"/>
      <c r="B41" s="299" t="s">
        <v>918</v>
      </c>
      <c r="C41" s="299"/>
      <c r="D41" s="59" t="s">
        <v>919</v>
      </c>
      <c r="E41" s="28"/>
      <c r="F41" s="28"/>
      <c r="G41" s="28"/>
      <c r="H41" s="150"/>
      <c r="I41" s="150"/>
      <c r="J41" s="150"/>
      <c r="K41" s="32"/>
      <c r="L41" s="299"/>
      <c r="M41" s="32"/>
      <c r="N41" s="32"/>
    </row>
    <row r="42" spans="1:14">
      <c r="A42" s="299"/>
      <c r="B42" s="299"/>
      <c r="C42" s="299"/>
      <c r="D42" s="376" t="s">
        <v>920</v>
      </c>
      <c r="E42" s="376"/>
      <c r="F42" s="376"/>
      <c r="G42" s="376"/>
      <c r="H42" s="376"/>
      <c r="I42" s="376"/>
      <c r="J42" s="376"/>
      <c r="K42" s="32"/>
      <c r="L42" s="299"/>
      <c r="M42" s="32"/>
      <c r="N42" s="32"/>
    </row>
    <row r="43" spans="1:14" ht="30">
      <c r="A43" s="299"/>
      <c r="B43" s="299" t="s">
        <v>921</v>
      </c>
      <c r="C43" s="299"/>
      <c r="D43" s="59" t="s">
        <v>922</v>
      </c>
      <c r="E43" s="110"/>
      <c r="F43" s="150"/>
      <c r="G43" s="46"/>
      <c r="H43" s="150"/>
      <c r="I43" s="150"/>
      <c r="J43" s="46"/>
      <c r="K43" s="32"/>
      <c r="L43" s="299"/>
      <c r="M43" s="32"/>
      <c r="N43" s="32"/>
    </row>
    <row r="44" spans="1:14">
      <c r="A44" s="299"/>
      <c r="B44" s="299" t="s">
        <v>923</v>
      </c>
      <c r="C44" s="299"/>
      <c r="D44" s="59" t="s">
        <v>924</v>
      </c>
      <c r="E44" s="110"/>
      <c r="F44" s="28"/>
      <c r="G44" s="46"/>
      <c r="H44" s="150"/>
      <c r="I44" s="150"/>
      <c r="J44" s="46"/>
      <c r="K44" s="32"/>
      <c r="L44" s="299"/>
      <c r="M44" s="32"/>
      <c r="N44" s="32"/>
    </row>
    <row r="45" spans="1:14">
      <c r="A45" s="299"/>
      <c r="B45" s="299" t="s">
        <v>925</v>
      </c>
      <c r="C45" s="299"/>
      <c r="D45" s="82" t="s">
        <v>926</v>
      </c>
      <c r="E45" s="111">
        <f t="array" ref="E45">SUM(E56:E57)</f>
        <v>0</v>
      </c>
      <c r="F45" s="29">
        <f t="array" ref="F45">SUM(F56:F57)</f>
        <v>0</v>
      </c>
      <c r="G45" s="46"/>
      <c r="H45" s="29">
        <f t="array" ref="H45">SUM(H56:H57)</f>
        <v>0</v>
      </c>
      <c r="I45" s="29">
        <f t="array" ref="I45">SUM(I56:I57)</f>
        <v>0</v>
      </c>
      <c r="J45" s="46"/>
      <c r="K45" s="32"/>
      <c r="L45" s="299"/>
      <c r="M45" s="32"/>
      <c r="N45" s="32"/>
    </row>
    <row r="46" spans="1:14" hidden="1">
      <c r="A46" s="299"/>
      <c r="B46" s="299"/>
      <c r="C46" s="299" t="s">
        <v>12</v>
      </c>
      <c r="D46" s="32"/>
      <c r="E46" s="32"/>
      <c r="F46" s="32"/>
      <c r="G46" s="32"/>
      <c r="H46" s="32"/>
      <c r="I46" s="32"/>
      <c r="J46" s="32"/>
      <c r="K46" s="32"/>
      <c r="L46" s="299"/>
      <c r="M46" s="32"/>
      <c r="N46" s="32"/>
    </row>
    <row r="47" spans="1:14" hidden="1">
      <c r="A47" s="299"/>
      <c r="B47" s="299"/>
      <c r="C47" s="299" t="s">
        <v>30</v>
      </c>
      <c r="D47" s="299"/>
      <c r="E47" s="299"/>
      <c r="F47" s="299"/>
      <c r="G47" s="299"/>
      <c r="H47" s="299"/>
      <c r="I47" s="299"/>
      <c r="J47" s="299"/>
      <c r="K47" s="299"/>
      <c r="L47" s="299" t="s">
        <v>31</v>
      </c>
      <c r="M47" s="32"/>
      <c r="N47" s="32"/>
    </row>
    <row r="48" spans="1:14" hidden="1">
      <c r="A48" s="32"/>
      <c r="B48" s="32"/>
      <c r="C48" s="32"/>
      <c r="D48" s="32"/>
      <c r="E48" s="32"/>
      <c r="F48" s="32"/>
      <c r="G48" s="32"/>
      <c r="H48" s="32"/>
      <c r="I48" s="32"/>
      <c r="J48" s="32"/>
      <c r="K48" s="32"/>
      <c r="L48" s="32"/>
      <c r="M48" s="32"/>
    </row>
    <row r="49" spans="1:14" hidden="1">
      <c r="A49" s="32"/>
      <c r="B49" s="32"/>
      <c r="C49" s="32"/>
      <c r="D49" s="32"/>
      <c r="E49" s="32"/>
      <c r="F49" s="32"/>
      <c r="G49" s="32"/>
      <c r="H49" s="32"/>
      <c r="I49" s="32"/>
      <c r="J49" s="32"/>
      <c r="K49" s="32"/>
      <c r="L49" s="32"/>
      <c r="M49" s="32"/>
    </row>
    <row r="50" spans="1:14" hidden="1">
      <c r="A50" s="32"/>
      <c r="B50" s="32"/>
      <c r="C50" s="32"/>
      <c r="D50" s="32"/>
      <c r="E50" s="32"/>
      <c r="F50" s="32"/>
      <c r="G50" s="32"/>
      <c r="H50" s="32"/>
      <c r="I50" s="32"/>
      <c r="J50" s="32"/>
      <c r="K50" s="32"/>
      <c r="L50" s="32"/>
      <c r="M50" s="32"/>
    </row>
    <row r="51" spans="1:14" hidden="1">
      <c r="A51" s="299"/>
      <c r="B51" s="299"/>
      <c r="C51" s="299" t="s">
        <v>2205</v>
      </c>
      <c r="D51" s="299"/>
      <c r="E51" s="299"/>
      <c r="F51" s="299"/>
      <c r="G51" s="299"/>
      <c r="H51" s="299"/>
      <c r="I51" s="299"/>
      <c r="J51" s="299"/>
      <c r="K51" s="299"/>
      <c r="L51" s="299"/>
      <c r="M51" s="32"/>
      <c r="N51" s="32"/>
    </row>
    <row r="52" spans="1:14" hidden="1">
      <c r="A52" s="299"/>
      <c r="B52" s="299"/>
      <c r="C52" s="299"/>
      <c r="D52" s="299"/>
      <c r="E52" s="299" t="s">
        <v>405</v>
      </c>
      <c r="F52" s="299" t="s">
        <v>110</v>
      </c>
      <c r="G52" s="299" t="s">
        <v>893</v>
      </c>
      <c r="H52" s="299" t="s">
        <v>405</v>
      </c>
      <c r="I52" s="299" t="s">
        <v>110</v>
      </c>
      <c r="J52" s="299" t="s">
        <v>893</v>
      </c>
      <c r="K52" s="299"/>
      <c r="L52" s="299"/>
      <c r="M52" s="32"/>
      <c r="N52" s="32"/>
    </row>
    <row r="53" spans="1:14" hidden="1">
      <c r="A53" s="299"/>
      <c r="B53" s="299"/>
      <c r="C53" s="299"/>
      <c r="D53" s="299" t="s">
        <v>927</v>
      </c>
      <c r="E53" s="299" t="s">
        <v>37</v>
      </c>
      <c r="F53" s="299" t="s">
        <v>37</v>
      </c>
      <c r="G53" s="299" t="s">
        <v>37</v>
      </c>
      <c r="H53" s="299" t="s">
        <v>103</v>
      </c>
      <c r="I53" s="299" t="s">
        <v>103</v>
      </c>
      <c r="J53" s="299" t="s">
        <v>103</v>
      </c>
      <c r="K53" s="299"/>
      <c r="L53" s="299"/>
      <c r="M53" s="32"/>
      <c r="N53" s="32"/>
    </row>
    <row r="54" spans="1:14" hidden="1">
      <c r="A54" s="299"/>
      <c r="B54" s="299"/>
      <c r="C54" s="299" t="s">
        <v>10</v>
      </c>
      <c r="D54" s="299" t="s">
        <v>270</v>
      </c>
      <c r="E54" s="299"/>
      <c r="F54" s="299"/>
      <c r="G54" s="299"/>
      <c r="H54" s="299"/>
      <c r="I54" s="299"/>
      <c r="J54" s="299"/>
      <c r="K54" s="299" t="s">
        <v>12</v>
      </c>
      <c r="L54" s="299" t="s">
        <v>13</v>
      </c>
      <c r="M54" s="32"/>
      <c r="N54" s="32"/>
    </row>
    <row r="55" spans="1:14" hidden="1">
      <c r="A55" s="299"/>
      <c r="B55" s="299"/>
      <c r="C55" s="299" t="s">
        <v>12</v>
      </c>
      <c r="D55" s="32"/>
      <c r="E55" s="32"/>
      <c r="F55" s="32"/>
      <c r="G55" s="32"/>
      <c r="H55" s="32"/>
      <c r="I55" s="32"/>
      <c r="J55" s="32"/>
      <c r="K55" s="32"/>
      <c r="L55" s="299"/>
      <c r="M55" s="32"/>
      <c r="N55" s="32"/>
    </row>
    <row r="56" spans="1:14">
      <c r="A56" s="299"/>
      <c r="B56" s="299" t="s">
        <v>925</v>
      </c>
      <c r="C56" s="301"/>
      <c r="D56" s="104"/>
      <c r="E56" s="110"/>
      <c r="F56" s="150"/>
      <c r="G56" s="46"/>
      <c r="H56" s="150"/>
      <c r="I56" s="150"/>
      <c r="J56" s="46"/>
      <c r="K56" s="32"/>
      <c r="L56" s="299"/>
      <c r="M56" s="32"/>
      <c r="N56" s="32"/>
    </row>
    <row r="57" spans="1:14" hidden="1">
      <c r="A57" s="299"/>
      <c r="B57" s="299"/>
      <c r="C57" s="299" t="s">
        <v>12</v>
      </c>
      <c r="D57" s="32"/>
      <c r="E57" s="32"/>
      <c r="F57" s="112"/>
      <c r="G57" s="112"/>
      <c r="H57" s="112"/>
      <c r="I57" s="112"/>
      <c r="J57" s="112"/>
      <c r="K57" s="32"/>
      <c r="L57" s="299"/>
      <c r="M57" s="32"/>
      <c r="N57" s="32"/>
    </row>
    <row r="58" spans="1:14" hidden="1">
      <c r="A58" s="299"/>
      <c r="B58" s="299"/>
      <c r="C58" s="299" t="s">
        <v>30</v>
      </c>
      <c r="D58" s="299"/>
      <c r="E58" s="299"/>
      <c r="F58" s="279"/>
      <c r="G58" s="279"/>
      <c r="H58" s="279"/>
      <c r="I58" s="279"/>
      <c r="J58" s="279"/>
      <c r="K58" s="299"/>
      <c r="L58" s="299" t="s">
        <v>31</v>
      </c>
      <c r="M58" s="32"/>
      <c r="N58" s="32"/>
    </row>
    <row r="59" spans="1:14" hidden="1">
      <c r="A59" s="32"/>
      <c r="B59" s="32"/>
      <c r="C59" s="32"/>
      <c r="D59" s="32"/>
      <c r="E59" s="32"/>
      <c r="F59" s="112"/>
      <c r="G59" s="112"/>
      <c r="H59" s="112"/>
      <c r="I59" s="112"/>
      <c r="J59" s="112"/>
      <c r="K59" s="32"/>
      <c r="L59" s="32"/>
      <c r="M59" s="32"/>
    </row>
    <row r="60" spans="1:14" hidden="1">
      <c r="A60" s="32"/>
      <c r="B60" s="32"/>
      <c r="C60" s="32"/>
      <c r="D60" s="32"/>
      <c r="E60" s="32"/>
      <c r="F60" s="112"/>
      <c r="G60" s="112"/>
      <c r="H60" s="112"/>
      <c r="I60" s="112"/>
      <c r="J60" s="112"/>
      <c r="K60" s="32"/>
      <c r="L60" s="32"/>
      <c r="M60" s="32"/>
    </row>
    <row r="61" spans="1:14" hidden="1">
      <c r="A61" s="32"/>
      <c r="B61" s="32"/>
      <c r="C61" s="32"/>
      <c r="D61" s="32"/>
      <c r="E61" s="32"/>
      <c r="F61" s="112"/>
      <c r="G61" s="112"/>
      <c r="H61" s="112"/>
      <c r="I61" s="112"/>
      <c r="J61" s="112"/>
      <c r="K61" s="32"/>
      <c r="L61" s="32"/>
      <c r="M61" s="32"/>
    </row>
    <row r="62" spans="1:14" hidden="1">
      <c r="A62" s="299"/>
      <c r="B62" s="299"/>
      <c r="C62" s="299" t="s">
        <v>2206</v>
      </c>
      <c r="D62" s="299"/>
      <c r="E62" s="299"/>
      <c r="F62" s="279"/>
      <c r="G62" s="279"/>
      <c r="H62" s="279"/>
      <c r="I62" s="279"/>
      <c r="J62" s="279"/>
      <c r="K62" s="299"/>
      <c r="L62" s="299"/>
      <c r="M62" s="32"/>
      <c r="N62" s="32"/>
    </row>
    <row r="63" spans="1:14" hidden="1">
      <c r="A63" s="299"/>
      <c r="B63" s="299"/>
      <c r="C63" s="299"/>
      <c r="D63" s="299"/>
      <c r="E63" s="299" t="s">
        <v>405</v>
      </c>
      <c r="F63" s="279" t="s">
        <v>110</v>
      </c>
      <c r="G63" s="279" t="s">
        <v>893</v>
      </c>
      <c r="H63" s="279" t="s">
        <v>405</v>
      </c>
      <c r="I63" s="279" t="s">
        <v>110</v>
      </c>
      <c r="J63" s="279" t="s">
        <v>893</v>
      </c>
      <c r="K63" s="299"/>
      <c r="L63" s="299"/>
      <c r="M63" s="32"/>
      <c r="N63" s="32"/>
    </row>
    <row r="64" spans="1:14" hidden="1">
      <c r="A64" s="299"/>
      <c r="B64" s="299"/>
      <c r="C64" s="299"/>
      <c r="D64" s="299"/>
      <c r="E64" s="299" t="s">
        <v>37</v>
      </c>
      <c r="F64" s="279" t="s">
        <v>37</v>
      </c>
      <c r="G64" s="279" t="s">
        <v>37</v>
      </c>
      <c r="H64" s="279" t="s">
        <v>103</v>
      </c>
      <c r="I64" s="279" t="s">
        <v>103</v>
      </c>
      <c r="J64" s="279" t="s">
        <v>103</v>
      </c>
      <c r="K64" s="299"/>
      <c r="L64" s="299"/>
      <c r="M64" s="32"/>
      <c r="N64" s="32"/>
    </row>
    <row r="65" spans="1:14" hidden="1">
      <c r="A65" s="299"/>
      <c r="B65" s="299"/>
      <c r="C65" s="299" t="s">
        <v>10</v>
      </c>
      <c r="D65" s="299" t="s">
        <v>11</v>
      </c>
      <c r="E65" s="299"/>
      <c r="F65" s="279"/>
      <c r="G65" s="279"/>
      <c r="H65" s="279"/>
      <c r="I65" s="279"/>
      <c r="J65" s="279"/>
      <c r="K65" s="299" t="s">
        <v>12</v>
      </c>
      <c r="L65" s="299" t="s">
        <v>13</v>
      </c>
      <c r="M65" s="32"/>
      <c r="N65" s="32"/>
    </row>
    <row r="66" spans="1:14" hidden="1">
      <c r="A66" s="299"/>
      <c r="B66" s="299"/>
      <c r="C66" s="299" t="s">
        <v>12</v>
      </c>
      <c r="D66" s="32"/>
      <c r="E66" s="32"/>
      <c r="F66" s="112"/>
      <c r="G66" s="112"/>
      <c r="H66" s="112"/>
      <c r="I66" s="112"/>
      <c r="J66" s="112"/>
      <c r="K66" s="32"/>
      <c r="L66" s="299"/>
      <c r="M66" s="32"/>
      <c r="N66" s="32"/>
    </row>
    <row r="67" spans="1:14">
      <c r="A67" s="299"/>
      <c r="B67" s="299" t="s">
        <v>928</v>
      </c>
      <c r="C67" s="299"/>
      <c r="D67" s="80" t="s">
        <v>929</v>
      </c>
      <c r="E67" s="29">
        <f t="array" ref="E67">ROUND(E43+E44+E45,2)</f>
        <v>0</v>
      </c>
      <c r="F67" s="29">
        <f t="array" ref="F67">ROUND(F43+F44+F45,2)</f>
        <v>0</v>
      </c>
      <c r="G67" s="46"/>
      <c r="H67" s="29">
        <f t="array" ref="H67">ROUND(H43+H44+H45,2)</f>
        <v>0</v>
      </c>
      <c r="I67" s="29">
        <f t="array" ref="I67">ROUND(I43+I44+I45,2)</f>
        <v>0</v>
      </c>
      <c r="J67" s="46"/>
      <c r="K67" s="32"/>
      <c r="L67" s="299"/>
      <c r="M67" s="32"/>
      <c r="N67" s="32"/>
    </row>
    <row r="68" spans="1:14">
      <c r="A68" s="299"/>
      <c r="B68" s="299"/>
      <c r="C68" s="299"/>
      <c r="D68" s="429" t="s">
        <v>930</v>
      </c>
      <c r="E68" s="430"/>
      <c r="F68" s="430"/>
      <c r="G68" s="430"/>
      <c r="H68" s="430"/>
      <c r="I68" s="430"/>
      <c r="J68" s="437"/>
      <c r="K68" s="32"/>
      <c r="L68" s="299"/>
      <c r="M68" s="32"/>
      <c r="N68" s="32"/>
    </row>
    <row r="69" spans="1:14">
      <c r="A69" s="299"/>
      <c r="B69" s="299" t="s">
        <v>931</v>
      </c>
      <c r="C69" s="299"/>
      <c r="D69" s="59" t="s">
        <v>932</v>
      </c>
      <c r="E69" s="28"/>
      <c r="F69" s="28"/>
      <c r="G69" s="28"/>
      <c r="H69" s="150"/>
      <c r="I69" s="150"/>
      <c r="J69" s="150"/>
      <c r="K69" s="32"/>
      <c r="L69" s="299"/>
      <c r="M69" s="32"/>
      <c r="N69" s="32"/>
    </row>
    <row r="70" spans="1:14">
      <c r="A70" s="299"/>
      <c r="B70" s="299" t="s">
        <v>933</v>
      </c>
      <c r="C70" s="299"/>
      <c r="D70" s="158" t="s">
        <v>1938</v>
      </c>
      <c r="E70" s="29">
        <f t="array" ref="E70">ROUND(E71,2)</f>
        <v>0</v>
      </c>
      <c r="F70" s="29">
        <f t="array" ref="F70">ROUND(F71+F72,2)</f>
        <v>0</v>
      </c>
      <c r="G70" s="29">
        <f t="array" ref="G70">ROUND(G71+G72,2)</f>
        <v>0</v>
      </c>
      <c r="H70" s="29">
        <f t="array" ref="H70">ROUND(H71,2)</f>
        <v>0</v>
      </c>
      <c r="I70" s="29">
        <f t="array" ref="I70">ROUND(I71+I72,2)</f>
        <v>0</v>
      </c>
      <c r="J70" s="29">
        <f t="array" ref="J70">ROUND(J71+J72,2)</f>
        <v>0</v>
      </c>
      <c r="K70" s="32"/>
      <c r="L70" s="299"/>
      <c r="M70" s="32"/>
      <c r="N70" s="32"/>
    </row>
    <row r="71" spans="1:14">
      <c r="A71" s="299"/>
      <c r="B71" s="299" t="s">
        <v>1930</v>
      </c>
      <c r="C71" s="299"/>
      <c r="D71" s="138" t="s">
        <v>1928</v>
      </c>
      <c r="E71" s="150"/>
      <c r="F71" s="150"/>
      <c r="G71" s="28"/>
      <c r="H71" s="150"/>
      <c r="I71" s="150"/>
      <c r="J71" s="150"/>
      <c r="K71" s="32"/>
      <c r="L71" s="299"/>
      <c r="M71" s="32"/>
      <c r="N71" s="32"/>
    </row>
    <row r="72" spans="1:14">
      <c r="A72" s="299"/>
      <c r="B72" s="299" t="s">
        <v>1931</v>
      </c>
      <c r="C72" s="299"/>
      <c r="D72" s="138" t="s">
        <v>1929</v>
      </c>
      <c r="E72" s="150"/>
      <c r="F72" s="150"/>
      <c r="G72" s="28"/>
      <c r="H72" s="150"/>
      <c r="I72" s="150"/>
      <c r="J72" s="150"/>
      <c r="K72" s="32"/>
      <c r="L72" s="299"/>
      <c r="M72" s="32"/>
      <c r="N72" s="32"/>
    </row>
    <row r="73" spans="1:14">
      <c r="A73" s="299"/>
      <c r="B73" s="299" t="s">
        <v>934</v>
      </c>
      <c r="C73" s="299"/>
      <c r="D73" s="59" t="s">
        <v>935</v>
      </c>
      <c r="E73" s="28"/>
      <c r="F73" s="28"/>
      <c r="G73" s="28"/>
      <c r="H73" s="150"/>
      <c r="I73" s="150"/>
      <c r="J73" s="150"/>
      <c r="K73" s="32"/>
      <c r="L73" s="299"/>
      <c r="M73" s="32"/>
      <c r="N73" s="32"/>
    </row>
    <row r="74" spans="1:14">
      <c r="A74" s="299"/>
      <c r="B74" s="299" t="s">
        <v>936</v>
      </c>
      <c r="C74" s="299"/>
      <c r="D74" s="59" t="s">
        <v>937</v>
      </c>
      <c r="E74" s="29">
        <f t="array" ref="E74">ROUND(SUM(E83:E84),2)</f>
        <v>0</v>
      </c>
      <c r="F74" s="29">
        <f t="array" ref="F74">ROUND(SUM(F83:F84),2)</f>
        <v>0</v>
      </c>
      <c r="G74" s="29">
        <f t="array" ref="G74">ROUND(SUM(G83:G84),2)</f>
        <v>0</v>
      </c>
      <c r="H74" s="29">
        <f t="array" ref="H74">ROUND(SUM(H83:H84),2)</f>
        <v>0</v>
      </c>
      <c r="I74" s="29">
        <f t="array" ref="I74">ROUND(SUM(I83:I84),2)</f>
        <v>0</v>
      </c>
      <c r="J74" s="29">
        <f t="array" ref="J74">ROUND(SUM(J83:J84),2)</f>
        <v>0</v>
      </c>
      <c r="K74" s="32"/>
      <c r="L74" s="299"/>
      <c r="M74" s="32"/>
      <c r="N74" s="32"/>
    </row>
    <row r="75" spans="1:14" hidden="1">
      <c r="A75" s="299"/>
      <c r="B75" s="299"/>
      <c r="C75" s="299" t="s">
        <v>12</v>
      </c>
      <c r="D75" s="32"/>
      <c r="E75" s="32"/>
      <c r="F75" s="32"/>
      <c r="G75" s="32"/>
      <c r="H75" s="32"/>
      <c r="I75" s="32"/>
      <c r="J75" s="32"/>
      <c r="K75" s="32"/>
      <c r="L75" s="299"/>
      <c r="M75" s="32"/>
      <c r="N75" s="32"/>
    </row>
    <row r="76" spans="1:14" hidden="1">
      <c r="A76" s="299"/>
      <c r="B76" s="299"/>
      <c r="C76" s="299" t="s">
        <v>30</v>
      </c>
      <c r="D76" s="299"/>
      <c r="E76" s="299"/>
      <c r="F76" s="299"/>
      <c r="G76" s="299"/>
      <c r="H76" s="299"/>
      <c r="I76" s="299"/>
      <c r="J76" s="299"/>
      <c r="K76" s="299"/>
      <c r="L76" s="299" t="s">
        <v>31</v>
      </c>
      <c r="M76" s="32"/>
      <c r="N76" s="32"/>
    </row>
    <row r="77" spans="1:14" hidden="1">
      <c r="A77" s="32"/>
      <c r="B77" s="32"/>
      <c r="C77" s="32"/>
      <c r="D77" s="32"/>
      <c r="E77" s="32"/>
      <c r="F77" s="32"/>
      <c r="G77" s="32"/>
      <c r="H77" s="32"/>
      <c r="I77" s="32"/>
      <c r="J77" s="32"/>
      <c r="K77" s="32"/>
      <c r="L77" s="32"/>
      <c r="M77" s="32"/>
    </row>
    <row r="78" spans="1:14" hidden="1">
      <c r="A78" s="299"/>
      <c r="B78" s="299"/>
      <c r="C78" s="299" t="s">
        <v>2207</v>
      </c>
      <c r="D78" s="299"/>
      <c r="E78" s="299"/>
      <c r="F78" s="299"/>
      <c r="G78" s="299"/>
      <c r="H78" s="299"/>
      <c r="I78" s="299"/>
      <c r="J78" s="299"/>
      <c r="K78" s="299"/>
      <c r="L78" s="299"/>
      <c r="M78" s="32"/>
      <c r="N78" s="32"/>
    </row>
    <row r="79" spans="1:14" hidden="1">
      <c r="A79" s="299"/>
      <c r="B79" s="299"/>
      <c r="C79" s="299"/>
      <c r="D79" s="299"/>
      <c r="E79" s="299" t="s">
        <v>405</v>
      </c>
      <c r="F79" s="299" t="s">
        <v>110</v>
      </c>
      <c r="G79" s="299" t="s">
        <v>893</v>
      </c>
      <c r="H79" s="299" t="s">
        <v>405</v>
      </c>
      <c r="I79" s="299" t="s">
        <v>110</v>
      </c>
      <c r="J79" s="299" t="s">
        <v>893</v>
      </c>
      <c r="K79" s="299"/>
      <c r="L79" s="299"/>
      <c r="M79" s="32"/>
      <c r="N79" s="32"/>
    </row>
    <row r="80" spans="1:14" hidden="1">
      <c r="A80" s="299"/>
      <c r="B80" s="299"/>
      <c r="C80" s="299"/>
      <c r="D80" s="299" t="s">
        <v>938</v>
      </c>
      <c r="E80" s="299" t="s">
        <v>37</v>
      </c>
      <c r="F80" s="299" t="s">
        <v>37</v>
      </c>
      <c r="G80" s="299" t="s">
        <v>37</v>
      </c>
      <c r="H80" s="299" t="s">
        <v>103</v>
      </c>
      <c r="I80" s="299" t="s">
        <v>103</v>
      </c>
      <c r="J80" s="299" t="s">
        <v>103</v>
      </c>
      <c r="K80" s="299"/>
      <c r="L80" s="299"/>
      <c r="M80" s="32"/>
      <c r="N80" s="32"/>
    </row>
    <row r="81" spans="1:14" hidden="1">
      <c r="A81" s="299"/>
      <c r="B81" s="299"/>
      <c r="C81" s="299" t="s">
        <v>10</v>
      </c>
      <c r="D81" s="299" t="s">
        <v>270</v>
      </c>
      <c r="E81" s="299"/>
      <c r="F81" s="299"/>
      <c r="G81" s="299"/>
      <c r="H81" s="299"/>
      <c r="I81" s="299"/>
      <c r="J81" s="299"/>
      <c r="K81" s="299" t="s">
        <v>12</v>
      </c>
      <c r="L81" s="299" t="s">
        <v>13</v>
      </c>
      <c r="M81" s="32"/>
      <c r="N81" s="32"/>
    </row>
    <row r="82" spans="1:14" hidden="1">
      <c r="A82" s="299"/>
      <c r="B82" s="299"/>
      <c r="C82" s="299" t="s">
        <v>12</v>
      </c>
      <c r="D82" s="32"/>
      <c r="E82" s="32"/>
      <c r="F82" s="32"/>
      <c r="G82" s="32"/>
      <c r="H82" s="32"/>
      <c r="I82" s="32"/>
      <c r="J82" s="32"/>
      <c r="K82" s="32"/>
      <c r="L82" s="299"/>
      <c r="M82" s="32"/>
      <c r="N82" s="32"/>
    </row>
    <row r="83" spans="1:14">
      <c r="A83" s="299"/>
      <c r="B83" s="299" t="s">
        <v>936</v>
      </c>
      <c r="C83" s="301"/>
      <c r="D83" s="104"/>
      <c r="E83" s="150"/>
      <c r="F83" s="150"/>
      <c r="G83" s="28"/>
      <c r="H83" s="150"/>
      <c r="I83" s="150"/>
      <c r="J83" s="150"/>
      <c r="K83" s="32"/>
      <c r="L83" s="299"/>
      <c r="M83" s="32"/>
      <c r="N83" s="32"/>
    </row>
    <row r="84" spans="1:14" hidden="1">
      <c r="A84" s="299"/>
      <c r="B84" s="299"/>
      <c r="C84" s="299" t="s">
        <v>12</v>
      </c>
      <c r="D84" s="32"/>
      <c r="E84" s="32"/>
      <c r="F84" s="32"/>
      <c r="G84" s="32"/>
      <c r="H84" s="32"/>
      <c r="I84" s="32"/>
      <c r="J84" s="32"/>
      <c r="K84" s="32"/>
      <c r="L84" s="299"/>
      <c r="M84" s="32"/>
      <c r="N84" s="32"/>
    </row>
    <row r="85" spans="1:14" hidden="1">
      <c r="A85" s="299"/>
      <c r="B85" s="299"/>
      <c r="C85" s="299" t="s">
        <v>30</v>
      </c>
      <c r="D85" s="299"/>
      <c r="E85" s="299"/>
      <c r="F85" s="299"/>
      <c r="G85" s="299"/>
      <c r="H85" s="299"/>
      <c r="I85" s="299"/>
      <c r="J85" s="299"/>
      <c r="K85" s="299"/>
      <c r="L85" s="299" t="s">
        <v>31</v>
      </c>
      <c r="M85" s="32"/>
      <c r="N85" s="32"/>
    </row>
    <row r="86" spans="1:14" hidden="1">
      <c r="A86" s="32"/>
      <c r="B86" s="32"/>
      <c r="C86" s="32"/>
      <c r="D86" s="32"/>
      <c r="E86" s="32"/>
      <c r="F86" s="32"/>
      <c r="G86" s="32"/>
      <c r="H86" s="32"/>
      <c r="I86" s="32"/>
      <c r="J86" s="32"/>
      <c r="K86" s="32"/>
      <c r="L86" s="32"/>
      <c r="M86" s="32"/>
    </row>
    <row r="87" spans="1:14" hidden="1">
      <c r="A87" s="299"/>
      <c r="B87" s="299"/>
      <c r="C87" s="299" t="s">
        <v>2208</v>
      </c>
      <c r="D87" s="299"/>
      <c r="E87" s="299"/>
      <c r="F87" s="299"/>
      <c r="G87" s="299"/>
      <c r="H87" s="299"/>
      <c r="I87" s="299"/>
      <c r="J87" s="299"/>
      <c r="K87" s="299"/>
      <c r="L87" s="299"/>
      <c r="M87" s="32"/>
      <c r="N87" s="32"/>
    </row>
    <row r="88" spans="1:14" hidden="1">
      <c r="A88" s="299"/>
      <c r="B88" s="299"/>
      <c r="C88" s="299"/>
      <c r="D88" s="299"/>
      <c r="E88" s="299" t="s">
        <v>405</v>
      </c>
      <c r="F88" s="299" t="s">
        <v>110</v>
      </c>
      <c r="G88" s="299" t="s">
        <v>893</v>
      </c>
      <c r="H88" s="299" t="s">
        <v>405</v>
      </c>
      <c r="I88" s="299" t="s">
        <v>110</v>
      </c>
      <c r="J88" s="299" t="s">
        <v>893</v>
      </c>
      <c r="K88" s="299"/>
      <c r="L88" s="299"/>
      <c r="M88" s="32"/>
      <c r="N88" s="32"/>
    </row>
    <row r="89" spans="1:14" hidden="1">
      <c r="A89" s="299"/>
      <c r="B89" s="299"/>
      <c r="C89" s="299"/>
      <c r="D89" s="299"/>
      <c r="E89" s="299" t="s">
        <v>37</v>
      </c>
      <c r="F89" s="299" t="s">
        <v>37</v>
      </c>
      <c r="G89" s="299" t="s">
        <v>37</v>
      </c>
      <c r="H89" s="299" t="s">
        <v>103</v>
      </c>
      <c r="I89" s="299" t="s">
        <v>103</v>
      </c>
      <c r="J89" s="299" t="s">
        <v>103</v>
      </c>
      <c r="K89" s="299"/>
      <c r="L89" s="299"/>
      <c r="M89" s="32"/>
      <c r="N89" s="32"/>
    </row>
    <row r="90" spans="1:14" hidden="1">
      <c r="A90" s="299"/>
      <c r="B90" s="299"/>
      <c r="C90" s="299" t="s">
        <v>10</v>
      </c>
      <c r="D90" s="299" t="s">
        <v>11</v>
      </c>
      <c r="E90" s="299"/>
      <c r="F90" s="299"/>
      <c r="G90" s="299"/>
      <c r="H90" s="299"/>
      <c r="I90" s="299"/>
      <c r="J90" s="299"/>
      <c r="K90" s="299" t="s">
        <v>12</v>
      </c>
      <c r="L90" s="299" t="s">
        <v>13</v>
      </c>
      <c r="M90" s="32"/>
      <c r="N90" s="32"/>
    </row>
    <row r="91" spans="1:14" hidden="1">
      <c r="A91" s="299"/>
      <c r="B91" s="299"/>
      <c r="C91" s="299" t="s">
        <v>12</v>
      </c>
      <c r="D91" s="32"/>
      <c r="E91" s="32"/>
      <c r="F91" s="32"/>
      <c r="G91" s="32"/>
      <c r="H91" s="32"/>
      <c r="I91" s="32"/>
      <c r="J91" s="32"/>
      <c r="K91" s="32"/>
      <c r="L91" s="299"/>
      <c r="M91" s="32"/>
      <c r="N91" s="32"/>
    </row>
    <row r="92" spans="1:14">
      <c r="A92" s="299"/>
      <c r="B92" s="299" t="s">
        <v>939</v>
      </c>
      <c r="C92" s="299"/>
      <c r="D92" s="75" t="s">
        <v>940</v>
      </c>
      <c r="E92" s="29">
        <f t="array" ref="E92">ROUND(E69+E70+E73+E74,2)</f>
        <v>0</v>
      </c>
      <c r="F92" s="29">
        <f t="array" ref="F92">ROUND(F69+F70+F73+F74,2)</f>
        <v>0</v>
      </c>
      <c r="G92" s="29">
        <f t="array" ref="G92">ROUND(G69+G70+G73+G74,2)</f>
        <v>0</v>
      </c>
      <c r="H92" s="29">
        <f t="array" ref="H92">ROUND(H69+H70+H73+H74,2)</f>
        <v>0</v>
      </c>
      <c r="I92" s="29">
        <f t="array" ref="I92">ROUND(I69+I70+I73+I74,2)</f>
        <v>0</v>
      </c>
      <c r="J92" s="29">
        <f t="array" ref="J92">ROUND(J69+J70+J73+J74,2)</f>
        <v>0</v>
      </c>
      <c r="K92" s="32"/>
      <c r="L92" s="299"/>
      <c r="M92" s="32"/>
      <c r="N92" s="32"/>
    </row>
    <row r="93" spans="1:14">
      <c r="A93" s="299"/>
      <c r="B93" s="299" t="s">
        <v>941</v>
      </c>
      <c r="C93" s="299"/>
      <c r="D93" s="75" t="s">
        <v>942</v>
      </c>
      <c r="E93" s="29">
        <f t="array" ref="E93">ROUND(E40+E67+E92,2)</f>
        <v>0</v>
      </c>
      <c r="F93" s="29">
        <f t="array" ref="F93">ROUND(F40+F67+F92,2)</f>
        <v>0</v>
      </c>
      <c r="G93" s="29">
        <f t="array" ref="G93">ROUND(G40+G67+G92,2)</f>
        <v>0</v>
      </c>
      <c r="H93" s="29">
        <f t="array" ref="H93">ROUND(H40+H67+H92,2)</f>
        <v>0</v>
      </c>
      <c r="I93" s="29">
        <f t="array" ref="I93">ROUND(I40+I67+I92,2)</f>
        <v>0</v>
      </c>
      <c r="J93" s="29">
        <f t="array" ref="J93">ROUND(J40+J67+J92,2)</f>
        <v>0</v>
      </c>
      <c r="K93" s="32"/>
      <c r="L93" s="299"/>
      <c r="M93" s="32"/>
      <c r="N93" s="32"/>
    </row>
    <row r="94" spans="1:14">
      <c r="A94" s="299"/>
      <c r="B94" s="299"/>
      <c r="C94" s="299"/>
      <c r="D94" s="438" t="s">
        <v>943</v>
      </c>
      <c r="E94" s="438"/>
      <c r="F94" s="438"/>
      <c r="G94" s="438"/>
      <c r="H94" s="438"/>
      <c r="I94" s="438"/>
      <c r="J94" s="438"/>
      <c r="K94" s="32"/>
      <c r="L94" s="299"/>
      <c r="M94" s="32"/>
      <c r="N94" s="32"/>
    </row>
    <row r="95" spans="1:14">
      <c r="A95" s="299"/>
      <c r="B95" s="299"/>
      <c r="C95" s="299" t="s">
        <v>12</v>
      </c>
      <c r="D95" s="32"/>
      <c r="E95" s="32"/>
      <c r="F95" s="32"/>
      <c r="G95" s="32"/>
      <c r="H95" s="32"/>
      <c r="I95" s="32"/>
      <c r="J95" s="32"/>
      <c r="K95" s="32"/>
      <c r="L95" s="299"/>
      <c r="M95" s="32"/>
      <c r="N95" s="32"/>
    </row>
    <row r="96" spans="1:14">
      <c r="A96" s="299"/>
      <c r="B96" s="299"/>
      <c r="C96" s="299" t="s">
        <v>30</v>
      </c>
      <c r="D96" s="299"/>
      <c r="E96" s="299"/>
      <c r="F96" s="299"/>
      <c r="G96" s="299"/>
      <c r="H96" s="299"/>
      <c r="I96" s="299"/>
      <c r="J96" s="299"/>
      <c r="K96" s="299"/>
      <c r="L96" s="299" t="s">
        <v>31</v>
      </c>
      <c r="M96" s="32"/>
      <c r="N96" s="32"/>
    </row>
    <row r="97" spans="1:17">
      <c r="A97" s="32"/>
      <c r="B97" s="32"/>
      <c r="C97" s="32"/>
      <c r="D97" s="32"/>
      <c r="E97" s="32"/>
      <c r="F97" s="32"/>
      <c r="G97" s="32"/>
      <c r="H97" s="32"/>
      <c r="I97" s="32"/>
      <c r="J97" s="32"/>
      <c r="K97" s="32"/>
      <c r="L97" s="32"/>
      <c r="M97" s="32"/>
    </row>
    <row r="98" spans="1:17">
      <c r="A98" s="32"/>
      <c r="B98" s="32"/>
      <c r="C98" s="32"/>
      <c r="D98" s="32"/>
      <c r="E98" s="32"/>
      <c r="F98" s="32"/>
      <c r="G98" s="32"/>
      <c r="H98" s="32"/>
      <c r="I98" s="32"/>
      <c r="J98" s="32"/>
      <c r="K98" s="32"/>
      <c r="L98" s="32"/>
      <c r="M98" s="32"/>
    </row>
    <row r="99" spans="1:17" hidden="1"/>
    <row r="100" spans="1:17" hidden="1">
      <c r="A100" s="299"/>
      <c r="B100" s="299"/>
      <c r="C100" s="299" t="s">
        <v>2156</v>
      </c>
      <c r="D100" s="299"/>
      <c r="E100" s="299"/>
      <c r="F100" s="299"/>
      <c r="G100" s="299"/>
      <c r="H100" s="299"/>
      <c r="I100" s="299"/>
      <c r="J100" s="299"/>
      <c r="K100" s="299"/>
      <c r="L100" s="299"/>
      <c r="M100" s="299"/>
      <c r="N100" s="299"/>
      <c r="O100" s="299"/>
      <c r="P100" s="299"/>
      <c r="Q100" s="32"/>
    </row>
    <row r="101" spans="1:17" hidden="1">
      <c r="A101" s="299"/>
      <c r="B101" s="299"/>
      <c r="C101" s="299"/>
      <c r="D101" s="299"/>
      <c r="E101" s="299" t="s">
        <v>405</v>
      </c>
      <c r="F101" s="299" t="s">
        <v>944</v>
      </c>
      <c r="G101" s="299" t="s">
        <v>945</v>
      </c>
      <c r="H101" s="299" t="s">
        <v>946</v>
      </c>
      <c r="I101" s="299" t="s">
        <v>947</v>
      </c>
      <c r="J101" s="299" t="s">
        <v>405</v>
      </c>
      <c r="K101" s="299" t="s">
        <v>944</v>
      </c>
      <c r="L101" s="299" t="s">
        <v>945</v>
      </c>
      <c r="M101" s="299" t="s">
        <v>946</v>
      </c>
      <c r="N101" s="299" t="s">
        <v>947</v>
      </c>
      <c r="O101" s="299"/>
      <c r="P101" s="299"/>
      <c r="Q101" s="32"/>
    </row>
    <row r="102" spans="1:17" hidden="1">
      <c r="A102" s="299"/>
      <c r="B102" s="299"/>
      <c r="C102" s="299"/>
      <c r="D102" s="299"/>
      <c r="E102" s="299" t="s">
        <v>37</v>
      </c>
      <c r="F102" s="299" t="s">
        <v>37</v>
      </c>
      <c r="G102" s="299" t="s">
        <v>37</v>
      </c>
      <c r="H102" s="299" t="s">
        <v>37</v>
      </c>
      <c r="I102" s="299" t="s">
        <v>37</v>
      </c>
      <c r="J102" s="299" t="s">
        <v>103</v>
      </c>
      <c r="K102" s="299" t="s">
        <v>103</v>
      </c>
      <c r="L102" s="299" t="s">
        <v>103</v>
      </c>
      <c r="M102" s="299" t="s">
        <v>103</v>
      </c>
      <c r="N102" s="299" t="s">
        <v>103</v>
      </c>
      <c r="O102" s="299"/>
      <c r="P102" s="299"/>
      <c r="Q102" s="32"/>
    </row>
    <row r="103" spans="1:17" hidden="1">
      <c r="A103" s="299"/>
      <c r="B103" s="299"/>
      <c r="C103" s="299" t="s">
        <v>10</v>
      </c>
      <c r="D103" s="299" t="s">
        <v>11</v>
      </c>
      <c r="E103" s="299"/>
      <c r="F103" s="299"/>
      <c r="G103" s="299"/>
      <c r="H103" s="299"/>
      <c r="I103" s="299"/>
      <c r="J103" s="299"/>
      <c r="K103" s="299"/>
      <c r="L103" s="299"/>
      <c r="M103" s="299"/>
      <c r="N103" s="299"/>
      <c r="O103" s="299" t="s">
        <v>12</v>
      </c>
      <c r="P103" s="299" t="s">
        <v>13</v>
      </c>
      <c r="Q103" s="32"/>
    </row>
    <row r="104" spans="1:17" hidden="1">
      <c r="A104" s="299"/>
      <c r="B104" s="299"/>
      <c r="C104" s="299" t="s">
        <v>156</v>
      </c>
      <c r="D104" s="54" t="s">
        <v>157</v>
      </c>
      <c r="E104" s="49" t="str">
        <f>StartUp!G8</f>
        <v>01-Jan-2020</v>
      </c>
      <c r="F104" s="49" t="str">
        <f>StartUp!G8</f>
        <v>01-Jan-2020</v>
      </c>
      <c r="G104" s="49" t="str">
        <f>StartUp!G8</f>
        <v>01-Jan-2020</v>
      </c>
      <c r="H104" s="49" t="str">
        <f>StartUp!G8</f>
        <v>01-Jan-2020</v>
      </c>
      <c r="I104" s="49" t="str">
        <f>StartUp!G10</f>
        <v>01-Apr-2019</v>
      </c>
      <c r="J104" s="49" t="str">
        <f>StartUp!G8</f>
        <v>01-Jan-2020</v>
      </c>
      <c r="K104" s="49" t="str">
        <f>StartUp!G8</f>
        <v>01-Jan-2020</v>
      </c>
      <c r="L104" s="49" t="str">
        <f>StartUp!G8</f>
        <v>01-Jan-2020</v>
      </c>
      <c r="M104" s="49" t="str">
        <f>StartUp!G8</f>
        <v>01-Jan-2020</v>
      </c>
      <c r="N104" s="49" t="str">
        <f>StartUp!G10</f>
        <v>01-Apr-2019</v>
      </c>
      <c r="O104" s="32"/>
      <c r="P104" s="299"/>
      <c r="Q104" s="32"/>
    </row>
    <row r="105" spans="1:17" hidden="1">
      <c r="A105" s="299"/>
      <c r="B105" s="299"/>
      <c r="C105" s="299" t="s">
        <v>158</v>
      </c>
      <c r="D105" s="54" t="s">
        <v>159</v>
      </c>
      <c r="E105" s="100">
        <f>StartUp!G9</f>
        <v>0</v>
      </c>
      <c r="F105" s="100">
        <f>StartUp!G9</f>
        <v>0</v>
      </c>
      <c r="G105" s="100">
        <f>StartUp!G9</f>
        <v>0</v>
      </c>
      <c r="H105" s="100">
        <f>StartUp!G9</f>
        <v>0</v>
      </c>
      <c r="I105" s="100">
        <f>StartUp!G9</f>
        <v>0</v>
      </c>
      <c r="J105" s="100">
        <f>StartUp!G9</f>
        <v>0</v>
      </c>
      <c r="K105" s="100">
        <f>StartUp!G9</f>
        <v>0</v>
      </c>
      <c r="L105" s="100">
        <f>StartUp!G9</f>
        <v>0</v>
      </c>
      <c r="M105" s="100">
        <f>StartUp!G9</f>
        <v>0</v>
      </c>
      <c r="N105" s="100">
        <f>StartUp!G9</f>
        <v>0</v>
      </c>
      <c r="O105" s="32"/>
      <c r="P105" s="299"/>
      <c r="Q105" s="32"/>
    </row>
    <row r="106" spans="1:17" ht="15" customHeight="1">
      <c r="A106" s="299"/>
      <c r="B106" s="299"/>
      <c r="C106" s="299" t="s">
        <v>11</v>
      </c>
      <c r="D106" s="398" t="s">
        <v>948</v>
      </c>
      <c r="E106" s="409" t="s">
        <v>643</v>
      </c>
      <c r="F106" s="409"/>
      <c r="G106" s="409"/>
      <c r="H106" s="409"/>
      <c r="I106" s="409"/>
      <c r="J106" s="409" t="s">
        <v>949</v>
      </c>
      <c r="K106" s="409"/>
      <c r="L106" s="409"/>
      <c r="M106" s="409"/>
      <c r="N106" s="409"/>
      <c r="P106" s="299"/>
      <c r="Q106" s="32"/>
    </row>
    <row r="107" spans="1:17" ht="15" customHeight="1">
      <c r="A107" s="299"/>
      <c r="B107" s="299"/>
      <c r="C107" s="299" t="s">
        <v>11</v>
      </c>
      <c r="D107" s="399"/>
      <c r="E107" s="436" t="s">
        <v>950</v>
      </c>
      <c r="F107" s="436" t="s">
        <v>951</v>
      </c>
      <c r="G107" s="436" t="s">
        <v>952</v>
      </c>
      <c r="H107" s="436"/>
      <c r="I107" s="436" t="s">
        <v>953</v>
      </c>
      <c r="J107" s="436" t="s">
        <v>950</v>
      </c>
      <c r="K107" s="436" t="s">
        <v>951</v>
      </c>
      <c r="L107" s="436" t="s">
        <v>952</v>
      </c>
      <c r="M107" s="436"/>
      <c r="N107" s="436" t="s">
        <v>953</v>
      </c>
      <c r="P107" s="299"/>
      <c r="Q107" s="32"/>
    </row>
    <row r="108" spans="1:17" ht="30">
      <c r="A108" s="299"/>
      <c r="B108" s="299"/>
      <c r="C108" s="299" t="s">
        <v>11</v>
      </c>
      <c r="D108" s="400"/>
      <c r="E108" s="436"/>
      <c r="F108" s="436"/>
      <c r="G108" s="24" t="s">
        <v>954</v>
      </c>
      <c r="H108" s="24" t="s">
        <v>955</v>
      </c>
      <c r="I108" s="436"/>
      <c r="J108" s="436"/>
      <c r="K108" s="436"/>
      <c r="L108" s="24" t="s">
        <v>954</v>
      </c>
      <c r="M108" s="24" t="s">
        <v>955</v>
      </c>
      <c r="N108" s="436"/>
      <c r="P108" s="299"/>
      <c r="Q108" s="32"/>
    </row>
    <row r="109" spans="1:17" hidden="1">
      <c r="A109" s="299"/>
      <c r="B109" s="299"/>
      <c r="C109" s="299" t="s">
        <v>12</v>
      </c>
      <c r="P109" s="299"/>
      <c r="Q109" s="32"/>
    </row>
    <row r="110" spans="1:17">
      <c r="A110" s="299"/>
      <c r="B110" s="299" t="s">
        <v>956</v>
      </c>
      <c r="C110" s="299"/>
      <c r="D110" s="113" t="s">
        <v>957</v>
      </c>
      <c r="E110" s="29">
        <f t="array" ref="E110">ROUND(E111+E142,2)</f>
        <v>0</v>
      </c>
      <c r="F110" s="29">
        <f t="array" ref="F110">ROUND(F111+F142,2)</f>
        <v>0</v>
      </c>
      <c r="G110" s="29">
        <f t="array" ref="G110">ROUND(G111+G142,2)</f>
        <v>0</v>
      </c>
      <c r="H110" s="29">
        <f t="array" ref="H110">ROUND(H111+H142,2)</f>
        <v>0</v>
      </c>
      <c r="I110" s="29">
        <f t="array" ref="I110">ROUND(I111+I142,2)</f>
        <v>0</v>
      </c>
      <c r="J110" s="29">
        <f t="array" ref="J110">ROUND(J111+J142,2)</f>
        <v>0</v>
      </c>
      <c r="K110" s="29">
        <f t="array" ref="K110">ROUND(K111+K142,2)</f>
        <v>0</v>
      </c>
      <c r="L110" s="29">
        <f t="array" ref="L110">ROUND(L111+L142,2)</f>
        <v>0</v>
      </c>
      <c r="M110" s="29">
        <f t="array" ref="M110">ROUND(M111+M142,2)</f>
        <v>0</v>
      </c>
      <c r="N110" s="29">
        <f t="array" ref="N110">ROUND(N111+N142,2)</f>
        <v>0</v>
      </c>
      <c r="P110" s="299"/>
      <c r="Q110" s="32"/>
    </row>
    <row r="111" spans="1:17">
      <c r="A111" s="299"/>
      <c r="B111" s="299" t="s">
        <v>958</v>
      </c>
      <c r="C111" s="299"/>
      <c r="D111" s="113" t="s">
        <v>959</v>
      </c>
      <c r="E111" s="29">
        <f t="array" ref="E111">ROUND(E112+E115+E118,2)</f>
        <v>0</v>
      </c>
      <c r="F111" s="29">
        <f t="array" ref="F111">ROUND(F112+F115+F118,2)</f>
        <v>0</v>
      </c>
      <c r="G111" s="29">
        <f t="array" ref="G111">ROUND(G112+G115+G118,2)</f>
        <v>0</v>
      </c>
      <c r="H111" s="29">
        <f t="array" ref="H111">ROUND(H112+H115+H118,2)</f>
        <v>0</v>
      </c>
      <c r="I111" s="29">
        <f t="array" ref="I111">ROUND(I112+I115+I118,2)</f>
        <v>0</v>
      </c>
      <c r="J111" s="29">
        <f t="array" ref="J111">ROUND(J112+J115+J118,2)</f>
        <v>0</v>
      </c>
      <c r="K111" s="29">
        <f t="array" ref="K111">ROUND(K112+K115+K118,2)</f>
        <v>0</v>
      </c>
      <c r="L111" s="29">
        <f t="array" ref="L111">ROUND(L112+L115+L118,2)</f>
        <v>0</v>
      </c>
      <c r="M111" s="29">
        <f t="array" ref="M111">ROUND(M112+M115+M118,2)</f>
        <v>0</v>
      </c>
      <c r="N111" s="29">
        <f t="array" ref="N111">ROUND(N112+N115+N118,2)</f>
        <v>0</v>
      </c>
      <c r="P111" s="299"/>
      <c r="Q111" s="32"/>
    </row>
    <row r="112" spans="1:17">
      <c r="A112" s="299"/>
      <c r="B112" s="299" t="s">
        <v>960</v>
      </c>
      <c r="C112" s="299"/>
      <c r="D112" s="113" t="s">
        <v>961</v>
      </c>
      <c r="E112" s="29">
        <f t="array" ref="E112">ROUND(E113+E114,2)</f>
        <v>0</v>
      </c>
      <c r="F112" s="29">
        <f t="array" ref="F112">ROUND(F113+F114,2)</f>
        <v>0</v>
      </c>
      <c r="G112" s="29">
        <f t="array" ref="G112">ROUND(G113+G114,2)</f>
        <v>0</v>
      </c>
      <c r="H112" s="29">
        <f t="array" ref="H112">ROUND(H113+H114,2)</f>
        <v>0</v>
      </c>
      <c r="I112" s="29">
        <f t="array" ref="I112">ROUND(I113+I114,2)</f>
        <v>0</v>
      </c>
      <c r="J112" s="29">
        <f t="array" ref="J112">ROUND(J113+J114,2)</f>
        <v>0</v>
      </c>
      <c r="K112" s="29">
        <f t="array" ref="K112">ROUND(K113+K114,2)</f>
        <v>0</v>
      </c>
      <c r="L112" s="29">
        <f t="array" ref="L112">ROUND(L113+L114,2)</f>
        <v>0</v>
      </c>
      <c r="M112" s="29">
        <f t="array" ref="M112">ROUND(M113+M114,2)</f>
        <v>0</v>
      </c>
      <c r="N112" s="29">
        <f t="array" ref="N112">ROUND(N113+N114,2)</f>
        <v>0</v>
      </c>
      <c r="P112" s="299"/>
      <c r="Q112" s="32"/>
    </row>
    <row r="113" spans="1:17" ht="30">
      <c r="A113" s="299"/>
      <c r="B113" s="299" t="s">
        <v>962</v>
      </c>
      <c r="C113" s="299"/>
      <c r="D113" s="30" t="s">
        <v>963</v>
      </c>
      <c r="E113" s="150"/>
      <c r="F113" s="150"/>
      <c r="G113" s="150"/>
      <c r="H113" s="150"/>
      <c r="I113" s="150"/>
      <c r="J113" s="150"/>
      <c r="K113" s="150"/>
      <c r="L113" s="150"/>
      <c r="M113" s="150"/>
      <c r="N113" s="150"/>
      <c r="P113" s="299"/>
      <c r="Q113" s="32"/>
    </row>
    <row r="114" spans="1:17">
      <c r="A114" s="299"/>
      <c r="B114" s="299" t="s">
        <v>964</v>
      </c>
      <c r="C114" s="299"/>
      <c r="D114" s="30" t="s">
        <v>965</v>
      </c>
      <c r="E114" s="150"/>
      <c r="F114" s="150"/>
      <c r="G114" s="150"/>
      <c r="H114" s="150"/>
      <c r="I114" s="150"/>
      <c r="J114" s="150"/>
      <c r="K114" s="150"/>
      <c r="L114" s="150"/>
      <c r="M114" s="150"/>
      <c r="N114" s="150"/>
      <c r="P114" s="299"/>
      <c r="Q114" s="32"/>
    </row>
    <row r="115" spans="1:17">
      <c r="A115" s="299"/>
      <c r="B115" s="299" t="s">
        <v>966</v>
      </c>
      <c r="C115" s="299"/>
      <c r="D115" s="113" t="s">
        <v>967</v>
      </c>
      <c r="E115" s="29">
        <f t="array" ref="E115">ROUND(E116+E117,2)</f>
        <v>0</v>
      </c>
      <c r="F115" s="29">
        <f t="array" ref="F115">ROUND(F116+F117,2)</f>
        <v>0</v>
      </c>
      <c r="G115" s="29">
        <f t="array" ref="G115">ROUND(G116+G117,2)</f>
        <v>0</v>
      </c>
      <c r="H115" s="29">
        <f t="array" ref="H115">ROUND(H116+H117,2)</f>
        <v>0</v>
      </c>
      <c r="I115" s="29">
        <f t="array" ref="I115">ROUND(I116+I117,2)</f>
        <v>0</v>
      </c>
      <c r="J115" s="29">
        <f t="array" ref="J115">ROUND(J116+J117,2)</f>
        <v>0</v>
      </c>
      <c r="K115" s="29">
        <f t="array" ref="K115">ROUND(K116+K117,2)</f>
        <v>0</v>
      </c>
      <c r="L115" s="29">
        <f t="array" ref="L115">ROUND(L116+L117,2)</f>
        <v>0</v>
      </c>
      <c r="M115" s="29">
        <f t="array" ref="M115">ROUND(M116+M117,2)</f>
        <v>0</v>
      </c>
      <c r="N115" s="29">
        <f t="array" ref="N115">ROUND(N116+N117,2)</f>
        <v>0</v>
      </c>
      <c r="P115" s="299"/>
      <c r="Q115" s="32"/>
    </row>
    <row r="116" spans="1:17">
      <c r="A116" s="299"/>
      <c r="B116" s="299" t="s">
        <v>968</v>
      </c>
      <c r="C116" s="299"/>
      <c r="D116" s="30" t="s">
        <v>969</v>
      </c>
      <c r="E116" s="150"/>
      <c r="F116" s="150"/>
      <c r="G116" s="150"/>
      <c r="H116" s="150"/>
      <c r="I116" s="150"/>
      <c r="J116" s="150"/>
      <c r="K116" s="150"/>
      <c r="L116" s="150"/>
      <c r="M116" s="150"/>
      <c r="N116" s="150"/>
      <c r="P116" s="299"/>
      <c r="Q116" s="32"/>
    </row>
    <row r="117" spans="1:17">
      <c r="A117" s="299"/>
      <c r="B117" s="299" t="s">
        <v>970</v>
      </c>
      <c r="C117" s="299"/>
      <c r="D117" s="30" t="s">
        <v>971</v>
      </c>
      <c r="E117" s="150"/>
      <c r="F117" s="150"/>
      <c r="G117" s="150"/>
      <c r="H117" s="150"/>
      <c r="I117" s="150"/>
      <c r="J117" s="150"/>
      <c r="K117" s="150"/>
      <c r="L117" s="150"/>
      <c r="M117" s="150"/>
      <c r="N117" s="150"/>
      <c r="P117" s="299"/>
      <c r="Q117" s="32"/>
    </row>
    <row r="118" spans="1:17">
      <c r="A118" s="299"/>
      <c r="B118" s="299" t="s">
        <v>972</v>
      </c>
      <c r="C118" s="299"/>
      <c r="D118" s="113" t="s">
        <v>973</v>
      </c>
      <c r="E118" s="29">
        <f t="array" ref="E118">SUM(E130:E131)</f>
        <v>0</v>
      </c>
      <c r="F118" s="29">
        <f t="array" ref="F118">SUM(F130:F131)</f>
        <v>0</v>
      </c>
      <c r="G118" s="29">
        <f t="array" ref="G118">SUM(G130:G131)</f>
        <v>0</v>
      </c>
      <c r="H118" s="29">
        <f t="array" ref="H118">SUM(H130:H131)</f>
        <v>0</v>
      </c>
      <c r="I118" s="29">
        <f t="array" ref="I118">SUM(I130:I131)</f>
        <v>0</v>
      </c>
      <c r="J118" s="29">
        <f t="array" ref="J118">SUM(J130:J131)</f>
        <v>0</v>
      </c>
      <c r="K118" s="29">
        <f t="array" ref="K118">SUM(K130:K131)</f>
        <v>0</v>
      </c>
      <c r="L118" s="29">
        <f t="array" ref="L118">SUM(L130:L131)</f>
        <v>0</v>
      </c>
      <c r="M118" s="29">
        <f t="array" ref="M118">SUM(M130:M131)</f>
        <v>0</v>
      </c>
      <c r="N118" s="29">
        <f t="array" ref="N118">SUM(N130:N131)</f>
        <v>0</v>
      </c>
      <c r="P118" s="299"/>
      <c r="Q118" s="32"/>
    </row>
    <row r="119" spans="1:17" hidden="1">
      <c r="A119" s="299"/>
      <c r="B119" s="299"/>
      <c r="C119" s="299" t="s">
        <v>12</v>
      </c>
      <c r="P119" s="299"/>
      <c r="Q119" s="32"/>
    </row>
    <row r="120" spans="1:17" hidden="1">
      <c r="A120" s="299"/>
      <c r="B120" s="299"/>
      <c r="C120" s="299" t="s">
        <v>30</v>
      </c>
      <c r="D120" s="299"/>
      <c r="E120" s="299"/>
      <c r="F120" s="299"/>
      <c r="G120" s="299"/>
      <c r="H120" s="299"/>
      <c r="I120" s="299"/>
      <c r="J120" s="299"/>
      <c r="K120" s="299"/>
      <c r="L120" s="299"/>
      <c r="M120" s="299"/>
      <c r="N120" s="299"/>
      <c r="O120" s="299"/>
      <c r="P120" s="299" t="s">
        <v>31</v>
      </c>
      <c r="Q120" s="32"/>
    </row>
    <row r="121" spans="1:17" hidden="1"/>
    <row r="122" spans="1:17" hidden="1"/>
    <row r="123" spans="1:17" hidden="1">
      <c r="A123" s="299"/>
      <c r="B123" s="299"/>
      <c r="C123" s="299" t="s">
        <v>2209</v>
      </c>
      <c r="D123" s="299"/>
      <c r="E123" s="299"/>
      <c r="F123" s="299"/>
      <c r="G123" s="299"/>
      <c r="H123" s="299"/>
      <c r="I123" s="299"/>
      <c r="J123" s="299"/>
      <c r="K123" s="299"/>
      <c r="L123" s="299"/>
      <c r="M123" s="299"/>
      <c r="N123" s="299"/>
      <c r="O123" s="299"/>
      <c r="P123" s="299"/>
    </row>
    <row r="124" spans="1:17" hidden="1">
      <c r="A124" s="299"/>
      <c r="B124" s="299"/>
      <c r="C124" s="299"/>
      <c r="D124" s="299"/>
      <c r="E124" s="299" t="s">
        <v>405</v>
      </c>
      <c r="F124" s="299" t="s">
        <v>944</v>
      </c>
      <c r="G124" s="299" t="s">
        <v>945</v>
      </c>
      <c r="H124" s="299" t="s">
        <v>946</v>
      </c>
      <c r="I124" s="299" t="s">
        <v>947</v>
      </c>
      <c r="J124" s="299" t="s">
        <v>405</v>
      </c>
      <c r="K124" s="299" t="s">
        <v>944</v>
      </c>
      <c r="L124" s="299" t="s">
        <v>945</v>
      </c>
      <c r="M124" s="299" t="s">
        <v>946</v>
      </c>
      <c r="N124" s="299" t="s">
        <v>947</v>
      </c>
      <c r="O124" s="299"/>
      <c r="P124" s="299"/>
    </row>
    <row r="125" spans="1:17" hidden="1">
      <c r="A125" s="299"/>
      <c r="B125" s="299"/>
      <c r="C125" s="299"/>
      <c r="D125" s="299" t="s">
        <v>974</v>
      </c>
      <c r="E125" s="299" t="s">
        <v>37</v>
      </c>
      <c r="F125" s="299" t="s">
        <v>37</v>
      </c>
      <c r="G125" s="299" t="s">
        <v>37</v>
      </c>
      <c r="H125" s="299" t="s">
        <v>37</v>
      </c>
      <c r="I125" s="299" t="s">
        <v>37</v>
      </c>
      <c r="J125" s="299" t="s">
        <v>103</v>
      </c>
      <c r="K125" s="299" t="s">
        <v>103</v>
      </c>
      <c r="L125" s="299" t="s">
        <v>103</v>
      </c>
      <c r="M125" s="299" t="s">
        <v>103</v>
      </c>
      <c r="N125" s="299" t="s">
        <v>103</v>
      </c>
      <c r="O125" s="299"/>
      <c r="P125" s="299"/>
    </row>
    <row r="126" spans="1:17" hidden="1">
      <c r="A126" s="299"/>
      <c r="B126" s="299"/>
      <c r="C126" s="299" t="s">
        <v>10</v>
      </c>
      <c r="D126" s="299" t="s">
        <v>270</v>
      </c>
      <c r="E126" s="299"/>
      <c r="F126" s="299"/>
      <c r="G126" s="299"/>
      <c r="H126" s="299"/>
      <c r="I126" s="299"/>
      <c r="J126" s="299"/>
      <c r="K126" s="299"/>
      <c r="L126" s="299"/>
      <c r="M126" s="299"/>
      <c r="N126" s="299"/>
      <c r="O126" s="299" t="s">
        <v>12</v>
      </c>
      <c r="P126" s="299" t="s">
        <v>13</v>
      </c>
    </row>
    <row r="127" spans="1:17" hidden="1">
      <c r="A127" s="299"/>
      <c r="B127" s="299"/>
      <c r="C127" s="299" t="s">
        <v>156</v>
      </c>
      <c r="D127" s="54" t="s">
        <v>157</v>
      </c>
      <c r="E127" s="49" t="str">
        <f>StartUp!G8</f>
        <v>01-Jan-2020</v>
      </c>
      <c r="F127" s="49" t="str">
        <f>StartUp!G8</f>
        <v>01-Jan-2020</v>
      </c>
      <c r="G127" s="49" t="str">
        <f>StartUp!G8</f>
        <v>01-Jan-2020</v>
      </c>
      <c r="H127" s="49" t="str">
        <f>StartUp!G8</f>
        <v>01-Jan-2020</v>
      </c>
      <c r="I127" s="49" t="str">
        <f>StartUp!G10</f>
        <v>01-Apr-2019</v>
      </c>
      <c r="J127" s="49" t="str">
        <f>StartUp!G8</f>
        <v>01-Jan-2020</v>
      </c>
      <c r="K127" s="49" t="str">
        <f>StartUp!G8</f>
        <v>01-Jan-2020</v>
      </c>
      <c r="L127" s="49" t="str">
        <f>StartUp!G8</f>
        <v>01-Jan-2020</v>
      </c>
      <c r="M127" s="49" t="str">
        <f>StartUp!G8</f>
        <v>01-Jan-2020</v>
      </c>
      <c r="N127" s="49" t="str">
        <f>StartUp!G10</f>
        <v>01-Apr-2019</v>
      </c>
      <c r="O127" s="32"/>
      <c r="P127" s="299"/>
    </row>
    <row r="128" spans="1:17" hidden="1">
      <c r="A128" s="299"/>
      <c r="B128" s="299"/>
      <c r="C128" s="299" t="s">
        <v>158</v>
      </c>
      <c r="D128" s="54" t="s">
        <v>159</v>
      </c>
      <c r="E128" s="100">
        <f>StartUp!G9</f>
        <v>0</v>
      </c>
      <c r="F128" s="100">
        <f>StartUp!G9</f>
        <v>0</v>
      </c>
      <c r="G128" s="100">
        <f>StartUp!G9</f>
        <v>0</v>
      </c>
      <c r="H128" s="100">
        <f>StartUp!G9</f>
        <v>0</v>
      </c>
      <c r="I128" s="100">
        <f>StartUp!G9</f>
        <v>0</v>
      </c>
      <c r="J128" s="100">
        <f>StartUp!G9</f>
        <v>0</v>
      </c>
      <c r="K128" s="100">
        <f>StartUp!G9</f>
        <v>0</v>
      </c>
      <c r="L128" s="100">
        <f>StartUp!G9</f>
        <v>0</v>
      </c>
      <c r="M128" s="100">
        <f>StartUp!G9</f>
        <v>0</v>
      </c>
      <c r="N128" s="100">
        <f>StartUp!G9</f>
        <v>0</v>
      </c>
      <c r="O128" s="32"/>
      <c r="P128" s="299"/>
    </row>
    <row r="129" spans="1:17" hidden="1">
      <c r="A129" s="299"/>
      <c r="B129" s="299"/>
      <c r="C129" s="299" t="s">
        <v>12</v>
      </c>
      <c r="P129" s="299"/>
    </row>
    <row r="130" spans="1:17">
      <c r="A130" s="299"/>
      <c r="B130" s="299" t="s">
        <v>972</v>
      </c>
      <c r="C130" s="301"/>
      <c r="D130" s="104"/>
      <c r="E130" s="28"/>
      <c r="F130" s="28"/>
      <c r="G130" s="28"/>
      <c r="H130" s="28"/>
      <c r="I130" s="28"/>
      <c r="J130" s="150"/>
      <c r="K130" s="150"/>
      <c r="L130" s="150"/>
      <c r="M130" s="150"/>
      <c r="N130" s="150"/>
      <c r="P130" s="299"/>
    </row>
    <row r="131" spans="1:17" hidden="1">
      <c r="A131" s="299"/>
      <c r="B131" s="299"/>
      <c r="C131" s="299" t="s">
        <v>12</v>
      </c>
      <c r="P131" s="299"/>
    </row>
    <row r="132" spans="1:17" hidden="1">
      <c r="A132" s="299"/>
      <c r="B132" s="299"/>
      <c r="C132" s="299" t="s">
        <v>30</v>
      </c>
      <c r="D132" s="299"/>
      <c r="E132" s="299"/>
      <c r="F132" s="299"/>
      <c r="G132" s="299"/>
      <c r="H132" s="299"/>
      <c r="I132" s="299"/>
      <c r="J132" s="299"/>
      <c r="K132" s="299"/>
      <c r="L132" s="299"/>
      <c r="M132" s="299"/>
      <c r="N132" s="299"/>
      <c r="O132" s="299"/>
      <c r="P132" s="299" t="s">
        <v>31</v>
      </c>
    </row>
    <row r="133" spans="1:17" hidden="1"/>
    <row r="134" spans="1:17" hidden="1"/>
    <row r="135" spans="1:17" hidden="1">
      <c r="A135" s="299"/>
      <c r="B135" s="299"/>
      <c r="C135" s="299" t="s">
        <v>2210</v>
      </c>
      <c r="D135" s="299"/>
      <c r="E135" s="299"/>
      <c r="F135" s="299"/>
      <c r="G135" s="299"/>
      <c r="H135" s="299"/>
      <c r="I135" s="299"/>
      <c r="J135" s="299"/>
      <c r="K135" s="299"/>
      <c r="L135" s="299"/>
      <c r="M135" s="299"/>
      <c r="N135" s="299"/>
      <c r="O135" s="299"/>
      <c r="P135" s="299"/>
      <c r="Q135" s="32"/>
    </row>
    <row r="136" spans="1:17" hidden="1">
      <c r="A136" s="299"/>
      <c r="B136" s="299"/>
      <c r="C136" s="299"/>
      <c r="D136" s="299"/>
      <c r="E136" s="299" t="s">
        <v>405</v>
      </c>
      <c r="F136" s="299" t="s">
        <v>944</v>
      </c>
      <c r="G136" s="299" t="s">
        <v>945</v>
      </c>
      <c r="H136" s="299" t="s">
        <v>946</v>
      </c>
      <c r="I136" s="299" t="s">
        <v>947</v>
      </c>
      <c r="J136" s="299" t="s">
        <v>405</v>
      </c>
      <c r="K136" s="299" t="s">
        <v>944</v>
      </c>
      <c r="L136" s="299" t="s">
        <v>945</v>
      </c>
      <c r="M136" s="299" t="s">
        <v>946</v>
      </c>
      <c r="N136" s="299" t="s">
        <v>947</v>
      </c>
      <c r="O136" s="299"/>
      <c r="P136" s="299"/>
      <c r="Q136" s="32"/>
    </row>
    <row r="137" spans="1:17" hidden="1">
      <c r="A137" s="299"/>
      <c r="B137" s="299"/>
      <c r="C137" s="299"/>
      <c r="D137" s="299"/>
      <c r="E137" s="299" t="s">
        <v>37</v>
      </c>
      <c r="F137" s="299" t="s">
        <v>37</v>
      </c>
      <c r="G137" s="299" t="s">
        <v>37</v>
      </c>
      <c r="H137" s="299" t="s">
        <v>37</v>
      </c>
      <c r="I137" s="299" t="s">
        <v>37</v>
      </c>
      <c r="J137" s="299" t="s">
        <v>103</v>
      </c>
      <c r="K137" s="299" t="s">
        <v>103</v>
      </c>
      <c r="L137" s="299" t="s">
        <v>103</v>
      </c>
      <c r="M137" s="299" t="s">
        <v>103</v>
      </c>
      <c r="N137" s="299" t="s">
        <v>103</v>
      </c>
      <c r="O137" s="299"/>
      <c r="P137" s="299"/>
      <c r="Q137" s="32"/>
    </row>
    <row r="138" spans="1:17" hidden="1">
      <c r="A138" s="299"/>
      <c r="B138" s="299"/>
      <c r="C138" s="299" t="s">
        <v>10</v>
      </c>
      <c r="D138" s="299" t="s">
        <v>11</v>
      </c>
      <c r="E138" s="299"/>
      <c r="F138" s="299"/>
      <c r="G138" s="299"/>
      <c r="H138" s="299"/>
      <c r="I138" s="299"/>
      <c r="J138" s="299"/>
      <c r="K138" s="299"/>
      <c r="L138" s="299"/>
      <c r="M138" s="299"/>
      <c r="N138" s="299"/>
      <c r="O138" s="299" t="s">
        <v>12</v>
      </c>
      <c r="P138" s="299" t="s">
        <v>13</v>
      </c>
      <c r="Q138" s="32"/>
    </row>
    <row r="139" spans="1:17" hidden="1">
      <c r="A139" s="299"/>
      <c r="B139" s="299"/>
      <c r="C139" s="299" t="s">
        <v>156</v>
      </c>
      <c r="D139" s="54" t="s">
        <v>157</v>
      </c>
      <c r="E139" s="49" t="str">
        <f>StartUp!G8</f>
        <v>01-Jan-2020</v>
      </c>
      <c r="F139" s="49" t="str">
        <f>StartUp!G8</f>
        <v>01-Jan-2020</v>
      </c>
      <c r="G139" s="49" t="str">
        <f>StartUp!G8</f>
        <v>01-Jan-2020</v>
      </c>
      <c r="H139" s="49" t="str">
        <f>StartUp!G8</f>
        <v>01-Jan-2020</v>
      </c>
      <c r="I139" s="49" t="str">
        <f>StartUp!G10</f>
        <v>01-Apr-2019</v>
      </c>
      <c r="J139" s="49" t="str">
        <f>StartUp!G8</f>
        <v>01-Jan-2020</v>
      </c>
      <c r="K139" s="49" t="str">
        <f>StartUp!G8</f>
        <v>01-Jan-2020</v>
      </c>
      <c r="L139" s="49" t="str">
        <f>StartUp!G8</f>
        <v>01-Jan-2020</v>
      </c>
      <c r="M139" s="49" t="str">
        <f>StartUp!G8</f>
        <v>01-Jan-2020</v>
      </c>
      <c r="N139" s="49" t="str">
        <f>StartUp!G10</f>
        <v>01-Apr-2019</v>
      </c>
      <c r="O139" s="32"/>
      <c r="P139" s="299"/>
      <c r="Q139" s="32"/>
    </row>
    <row r="140" spans="1:17" hidden="1">
      <c r="A140" s="299"/>
      <c r="B140" s="299"/>
      <c r="C140" s="299" t="s">
        <v>158</v>
      </c>
      <c r="D140" s="54" t="s">
        <v>159</v>
      </c>
      <c r="E140" s="100">
        <f>StartUp!G9</f>
        <v>0</v>
      </c>
      <c r="F140" s="100">
        <f>StartUp!G9</f>
        <v>0</v>
      </c>
      <c r="G140" s="100">
        <f>StartUp!G9</f>
        <v>0</v>
      </c>
      <c r="H140" s="100">
        <f>StartUp!G9</f>
        <v>0</v>
      </c>
      <c r="I140" s="100">
        <f>StartUp!G9</f>
        <v>0</v>
      </c>
      <c r="J140" s="100">
        <f>StartUp!G9</f>
        <v>0</v>
      </c>
      <c r="K140" s="100">
        <f>StartUp!G9</f>
        <v>0</v>
      </c>
      <c r="L140" s="100">
        <f>StartUp!G9</f>
        <v>0</v>
      </c>
      <c r="M140" s="100">
        <f>StartUp!G9</f>
        <v>0</v>
      </c>
      <c r="N140" s="100">
        <f>StartUp!G9</f>
        <v>0</v>
      </c>
      <c r="O140" s="32"/>
      <c r="P140" s="299"/>
      <c r="Q140" s="32"/>
    </row>
    <row r="141" spans="1:17" hidden="1">
      <c r="A141" s="299"/>
      <c r="B141" s="299"/>
      <c r="C141" s="299" t="s">
        <v>12</v>
      </c>
      <c r="P141" s="299"/>
      <c r="Q141" s="32"/>
    </row>
    <row r="142" spans="1:17">
      <c r="A142" s="299"/>
      <c r="B142" s="299" t="s">
        <v>975</v>
      </c>
      <c r="C142" s="299"/>
      <c r="D142" s="113" t="s">
        <v>976</v>
      </c>
      <c r="E142" s="29">
        <f t="array" ref="E142">ROUND(E143+E144,2)</f>
        <v>0</v>
      </c>
      <c r="F142" s="29">
        <f t="array" ref="F142">ROUND(F143+F144,2)</f>
        <v>0</v>
      </c>
      <c r="G142" s="29">
        <f t="array" ref="G142">ROUND(G143+G144,2)</f>
        <v>0</v>
      </c>
      <c r="H142" s="29">
        <f t="array" ref="H142">ROUND(H143+H144,2)</f>
        <v>0</v>
      </c>
      <c r="I142" s="29">
        <f t="array" ref="I142">ROUND(I143+I144,2)</f>
        <v>0</v>
      </c>
      <c r="J142" s="29">
        <f t="array" ref="J142">ROUND(J143+J144,2)</f>
        <v>0</v>
      </c>
      <c r="K142" s="29">
        <f t="array" ref="K142">ROUND(K143+K144,2)</f>
        <v>0</v>
      </c>
      <c r="L142" s="29">
        <f t="array" ref="L142">ROUND(L143+L144,2)</f>
        <v>0</v>
      </c>
      <c r="M142" s="29">
        <f t="array" ref="M142">ROUND(M143+M144,2)</f>
        <v>0</v>
      </c>
      <c r="N142" s="29">
        <f t="array" ref="N142">ROUND(N143+N144,2)</f>
        <v>0</v>
      </c>
      <c r="P142" s="299"/>
      <c r="Q142" s="32"/>
    </row>
    <row r="143" spans="1:17" ht="30">
      <c r="A143" s="299"/>
      <c r="B143" s="299" t="s">
        <v>977</v>
      </c>
      <c r="C143" s="299"/>
      <c r="D143" s="30" t="s">
        <v>978</v>
      </c>
      <c r="E143" s="150"/>
      <c r="F143" s="150"/>
      <c r="G143" s="150"/>
      <c r="H143" s="150"/>
      <c r="I143" s="28"/>
      <c r="J143" s="150"/>
      <c r="K143" s="150"/>
      <c r="L143" s="150"/>
      <c r="M143" s="150"/>
      <c r="N143" s="150"/>
      <c r="P143" s="299"/>
      <c r="Q143" s="32"/>
    </row>
    <row r="144" spans="1:17">
      <c r="A144" s="299"/>
      <c r="B144" s="299" t="s">
        <v>979</v>
      </c>
      <c r="C144" s="299"/>
      <c r="D144" s="113" t="s">
        <v>980</v>
      </c>
      <c r="E144" s="29">
        <f t="array" ref="E144">SUM(E155:E156)</f>
        <v>0</v>
      </c>
      <c r="F144" s="29">
        <f t="array" ref="F144">SUM(F155:F156)</f>
        <v>0</v>
      </c>
      <c r="G144" s="29">
        <f t="array" ref="G144">SUM(G155:G156)</f>
        <v>0</v>
      </c>
      <c r="H144" s="29">
        <f t="array" ref="H144">SUM(H155:H156)</f>
        <v>0</v>
      </c>
      <c r="I144" s="29">
        <f t="array" ref="I144">SUM(I155:I156)</f>
        <v>0</v>
      </c>
      <c r="J144" s="29">
        <f t="array" ref="J144">SUM(J155:J156)</f>
        <v>0</v>
      </c>
      <c r="K144" s="29">
        <f t="array" ref="K144">SUM(K155:K156)</f>
        <v>0</v>
      </c>
      <c r="L144" s="29">
        <f t="array" ref="L144">SUM(L155:L156)</f>
        <v>0</v>
      </c>
      <c r="M144" s="29">
        <f t="array" ref="M144">SUM(M155:M156)</f>
        <v>0</v>
      </c>
      <c r="N144" s="29">
        <f t="array" ref="N144">SUM(N155:N156)</f>
        <v>0</v>
      </c>
      <c r="P144" s="299"/>
      <c r="Q144" s="32"/>
    </row>
    <row r="145" spans="1:17" hidden="1">
      <c r="A145" s="299"/>
      <c r="B145" s="299"/>
      <c r="C145" s="299" t="s">
        <v>12</v>
      </c>
      <c r="P145" s="299"/>
      <c r="Q145" s="32"/>
    </row>
    <row r="146" spans="1:17" hidden="1">
      <c r="A146" s="299"/>
      <c r="B146" s="299"/>
      <c r="C146" s="299" t="s">
        <v>30</v>
      </c>
      <c r="D146" s="299"/>
      <c r="E146" s="299"/>
      <c r="F146" s="299"/>
      <c r="G146" s="299"/>
      <c r="H146" s="299"/>
      <c r="I146" s="299"/>
      <c r="J146" s="299"/>
      <c r="K146" s="299"/>
      <c r="L146" s="299"/>
      <c r="M146" s="299"/>
      <c r="N146" s="299"/>
      <c r="O146" s="299"/>
      <c r="P146" s="299" t="s">
        <v>31</v>
      </c>
      <c r="Q146" s="32"/>
    </row>
    <row r="147" spans="1:17" hidden="1"/>
    <row r="148" spans="1:17" hidden="1">
      <c r="A148" s="299"/>
      <c r="B148" s="299"/>
      <c r="C148" s="299" t="s">
        <v>2211</v>
      </c>
      <c r="D148" s="299"/>
      <c r="E148" s="299"/>
      <c r="F148" s="299"/>
      <c r="G148" s="299"/>
      <c r="H148" s="299"/>
      <c r="I148" s="299"/>
      <c r="J148" s="299"/>
      <c r="K148" s="299"/>
      <c r="L148" s="299"/>
      <c r="M148" s="299"/>
      <c r="N148" s="299"/>
      <c r="O148" s="299"/>
      <c r="P148" s="299"/>
    </row>
    <row r="149" spans="1:17" hidden="1">
      <c r="A149" s="299"/>
      <c r="B149" s="299"/>
      <c r="C149" s="299"/>
      <c r="D149" s="299"/>
      <c r="E149" s="299" t="s">
        <v>405</v>
      </c>
      <c r="F149" s="299" t="s">
        <v>944</v>
      </c>
      <c r="G149" s="299" t="s">
        <v>945</v>
      </c>
      <c r="H149" s="299" t="s">
        <v>946</v>
      </c>
      <c r="I149" s="299" t="s">
        <v>947</v>
      </c>
      <c r="J149" s="299" t="s">
        <v>405</v>
      </c>
      <c r="K149" s="299" t="s">
        <v>944</v>
      </c>
      <c r="L149" s="299" t="s">
        <v>945</v>
      </c>
      <c r="M149" s="299" t="s">
        <v>946</v>
      </c>
      <c r="N149" s="299" t="s">
        <v>947</v>
      </c>
      <c r="O149" s="299"/>
      <c r="P149" s="299"/>
    </row>
    <row r="150" spans="1:17" hidden="1">
      <c r="A150" s="299"/>
      <c r="B150" s="299"/>
      <c r="C150" s="299"/>
      <c r="D150" s="299" t="s">
        <v>981</v>
      </c>
      <c r="E150" s="299" t="s">
        <v>37</v>
      </c>
      <c r="F150" s="299" t="s">
        <v>37</v>
      </c>
      <c r="G150" s="299" t="s">
        <v>37</v>
      </c>
      <c r="H150" s="299" t="s">
        <v>37</v>
      </c>
      <c r="I150" s="299" t="s">
        <v>37</v>
      </c>
      <c r="J150" s="299" t="s">
        <v>103</v>
      </c>
      <c r="K150" s="299" t="s">
        <v>103</v>
      </c>
      <c r="L150" s="299" t="s">
        <v>103</v>
      </c>
      <c r="M150" s="299" t="s">
        <v>103</v>
      </c>
      <c r="N150" s="299" t="s">
        <v>103</v>
      </c>
      <c r="O150" s="299"/>
      <c r="P150" s="299"/>
    </row>
    <row r="151" spans="1:17" hidden="1">
      <c r="A151" s="299"/>
      <c r="B151" s="299"/>
      <c r="C151" s="299" t="s">
        <v>10</v>
      </c>
      <c r="D151" s="299" t="s">
        <v>270</v>
      </c>
      <c r="E151" s="299"/>
      <c r="F151" s="299"/>
      <c r="G151" s="299"/>
      <c r="H151" s="299"/>
      <c r="I151" s="299"/>
      <c r="J151" s="299"/>
      <c r="K151" s="299"/>
      <c r="L151" s="299"/>
      <c r="M151" s="299"/>
      <c r="N151" s="299"/>
      <c r="O151" s="299" t="s">
        <v>12</v>
      </c>
      <c r="P151" s="299" t="s">
        <v>13</v>
      </c>
    </row>
    <row r="152" spans="1:17" hidden="1">
      <c r="A152" s="299"/>
      <c r="B152" s="299"/>
      <c r="C152" s="299" t="s">
        <v>156</v>
      </c>
      <c r="D152" s="54" t="s">
        <v>157</v>
      </c>
      <c r="E152" s="49" t="str">
        <f>StartUp!G8</f>
        <v>01-Jan-2020</v>
      </c>
      <c r="F152" s="49" t="str">
        <f>StartUp!G8</f>
        <v>01-Jan-2020</v>
      </c>
      <c r="G152" s="49" t="str">
        <f>StartUp!G8</f>
        <v>01-Jan-2020</v>
      </c>
      <c r="H152" s="49" t="str">
        <f>StartUp!G8</f>
        <v>01-Jan-2020</v>
      </c>
      <c r="I152" s="49" t="str">
        <f>StartUp!G10</f>
        <v>01-Apr-2019</v>
      </c>
      <c r="J152" s="49" t="str">
        <f>StartUp!G8</f>
        <v>01-Jan-2020</v>
      </c>
      <c r="K152" s="49" t="str">
        <f>StartUp!G8</f>
        <v>01-Jan-2020</v>
      </c>
      <c r="L152" s="49" t="str">
        <f>StartUp!G8</f>
        <v>01-Jan-2020</v>
      </c>
      <c r="M152" s="49" t="str">
        <f>StartUp!G8</f>
        <v>01-Jan-2020</v>
      </c>
      <c r="N152" s="49" t="str">
        <f>StartUp!G10</f>
        <v>01-Apr-2019</v>
      </c>
      <c r="O152" s="32"/>
      <c r="P152" s="299"/>
    </row>
    <row r="153" spans="1:17" hidden="1">
      <c r="A153" s="299"/>
      <c r="B153" s="299"/>
      <c r="C153" s="299" t="s">
        <v>158</v>
      </c>
      <c r="D153" s="54" t="s">
        <v>159</v>
      </c>
      <c r="E153" s="100">
        <f>StartUp!G9</f>
        <v>0</v>
      </c>
      <c r="F153" s="100">
        <f>StartUp!G9</f>
        <v>0</v>
      </c>
      <c r="G153" s="100">
        <f>StartUp!G9</f>
        <v>0</v>
      </c>
      <c r="H153" s="100">
        <f>StartUp!G9</f>
        <v>0</v>
      </c>
      <c r="I153" s="100">
        <f>StartUp!G9</f>
        <v>0</v>
      </c>
      <c r="J153" s="100">
        <f>StartUp!G9</f>
        <v>0</v>
      </c>
      <c r="K153" s="100">
        <f>StartUp!G9</f>
        <v>0</v>
      </c>
      <c r="L153" s="100">
        <f>StartUp!G9</f>
        <v>0</v>
      </c>
      <c r="M153" s="100">
        <f>StartUp!G9</f>
        <v>0</v>
      </c>
      <c r="N153" s="100">
        <f>StartUp!G9</f>
        <v>0</v>
      </c>
      <c r="O153" s="32"/>
      <c r="P153" s="299"/>
    </row>
    <row r="154" spans="1:17" hidden="1">
      <c r="A154" s="299"/>
      <c r="B154" s="299"/>
      <c r="C154" s="299" t="s">
        <v>12</v>
      </c>
      <c r="P154" s="299"/>
    </row>
    <row r="155" spans="1:17">
      <c r="A155" s="299"/>
      <c r="B155" s="299" t="s">
        <v>979</v>
      </c>
      <c r="C155" s="301"/>
      <c r="D155" s="104"/>
      <c r="E155" s="150"/>
      <c r="F155" s="150"/>
      <c r="G155" s="28"/>
      <c r="H155" s="28"/>
      <c r="I155" s="28"/>
      <c r="J155" s="150"/>
      <c r="K155" s="150"/>
      <c r="L155" s="150"/>
      <c r="M155" s="150"/>
      <c r="N155" s="150"/>
      <c r="P155" s="299"/>
    </row>
    <row r="156" spans="1:17" hidden="1">
      <c r="A156" s="299"/>
      <c r="B156" s="299"/>
      <c r="C156" s="299" t="s">
        <v>12</v>
      </c>
      <c r="P156" s="299"/>
    </row>
    <row r="157" spans="1:17" hidden="1">
      <c r="A157" s="299"/>
      <c r="B157" s="299"/>
      <c r="C157" s="299" t="s">
        <v>30</v>
      </c>
      <c r="D157" s="299"/>
      <c r="E157" s="299"/>
      <c r="F157" s="299"/>
      <c r="G157" s="299"/>
      <c r="H157" s="299"/>
      <c r="I157" s="299"/>
      <c r="J157" s="299"/>
      <c r="K157" s="299"/>
      <c r="L157" s="299"/>
      <c r="M157" s="299"/>
      <c r="N157" s="299"/>
      <c r="O157" s="299"/>
      <c r="P157" s="299" t="s">
        <v>31</v>
      </c>
    </row>
    <row r="158" spans="1:17" hidden="1"/>
    <row r="159" spans="1:17" hidden="1"/>
    <row r="160" spans="1:17" hidden="1">
      <c r="A160" s="299"/>
      <c r="B160" s="299"/>
      <c r="C160" s="299" t="s">
        <v>2212</v>
      </c>
      <c r="D160" s="299"/>
      <c r="E160" s="299"/>
      <c r="F160" s="299"/>
      <c r="G160" s="299"/>
      <c r="H160" s="299"/>
      <c r="I160" s="299"/>
      <c r="J160" s="299"/>
      <c r="K160" s="299"/>
      <c r="L160" s="299"/>
      <c r="M160" s="299"/>
      <c r="N160" s="299"/>
      <c r="O160" s="299"/>
      <c r="P160" s="299"/>
      <c r="Q160" s="32"/>
    </row>
    <row r="161" spans="1:17" hidden="1">
      <c r="A161" s="299"/>
      <c r="B161" s="299"/>
      <c r="C161" s="299"/>
      <c r="D161" s="299"/>
      <c r="E161" s="299" t="s">
        <v>405</v>
      </c>
      <c r="F161" s="299" t="s">
        <v>944</v>
      </c>
      <c r="G161" s="299" t="s">
        <v>945</v>
      </c>
      <c r="H161" s="299" t="s">
        <v>946</v>
      </c>
      <c r="I161" s="299" t="s">
        <v>947</v>
      </c>
      <c r="J161" s="299" t="s">
        <v>405</v>
      </c>
      <c r="K161" s="299" t="s">
        <v>944</v>
      </c>
      <c r="L161" s="299" t="s">
        <v>945</v>
      </c>
      <c r="M161" s="299" t="s">
        <v>946</v>
      </c>
      <c r="N161" s="299" t="s">
        <v>947</v>
      </c>
      <c r="O161" s="299"/>
      <c r="P161" s="299"/>
      <c r="Q161" s="32"/>
    </row>
    <row r="162" spans="1:17" hidden="1">
      <c r="A162" s="299"/>
      <c r="B162" s="299"/>
      <c r="C162" s="299"/>
      <c r="D162" s="299"/>
      <c r="E162" s="299" t="s">
        <v>37</v>
      </c>
      <c r="F162" s="299" t="s">
        <v>37</v>
      </c>
      <c r="G162" s="299" t="s">
        <v>37</v>
      </c>
      <c r="H162" s="299" t="s">
        <v>37</v>
      </c>
      <c r="I162" s="299" t="s">
        <v>37</v>
      </c>
      <c r="J162" s="299" t="s">
        <v>103</v>
      </c>
      <c r="K162" s="299" t="s">
        <v>103</v>
      </c>
      <c r="L162" s="299" t="s">
        <v>103</v>
      </c>
      <c r="M162" s="299" t="s">
        <v>103</v>
      </c>
      <c r="N162" s="299" t="s">
        <v>103</v>
      </c>
      <c r="O162" s="299"/>
      <c r="P162" s="299"/>
      <c r="Q162" s="32"/>
    </row>
    <row r="163" spans="1:17" hidden="1">
      <c r="A163" s="299"/>
      <c r="B163" s="299"/>
      <c r="C163" s="299" t="s">
        <v>10</v>
      </c>
      <c r="D163" s="299" t="s">
        <v>11</v>
      </c>
      <c r="E163" s="299"/>
      <c r="F163" s="299"/>
      <c r="G163" s="299"/>
      <c r="H163" s="299"/>
      <c r="I163" s="299"/>
      <c r="J163" s="299"/>
      <c r="K163" s="299"/>
      <c r="L163" s="299"/>
      <c r="M163" s="299"/>
      <c r="N163" s="299"/>
      <c r="O163" s="299" t="s">
        <v>12</v>
      </c>
      <c r="P163" s="299" t="s">
        <v>13</v>
      </c>
      <c r="Q163" s="32"/>
    </row>
    <row r="164" spans="1:17" hidden="1">
      <c r="A164" s="299"/>
      <c r="B164" s="299"/>
      <c r="C164" s="299" t="s">
        <v>156</v>
      </c>
      <c r="D164" s="54" t="s">
        <v>157</v>
      </c>
      <c r="E164" s="49" t="str">
        <f>StartUp!G8</f>
        <v>01-Jan-2020</v>
      </c>
      <c r="F164" s="49" t="str">
        <f>StartUp!G8</f>
        <v>01-Jan-2020</v>
      </c>
      <c r="G164" s="49" t="str">
        <f>StartUp!G8</f>
        <v>01-Jan-2020</v>
      </c>
      <c r="H164" s="49" t="str">
        <f>StartUp!G8</f>
        <v>01-Jan-2020</v>
      </c>
      <c r="I164" s="49" t="str">
        <f>StartUp!G10</f>
        <v>01-Apr-2019</v>
      </c>
      <c r="J164" s="49" t="str">
        <f>StartUp!G8</f>
        <v>01-Jan-2020</v>
      </c>
      <c r="K164" s="49" t="str">
        <f>StartUp!G8</f>
        <v>01-Jan-2020</v>
      </c>
      <c r="L164" s="49" t="str">
        <f>StartUp!G8</f>
        <v>01-Jan-2020</v>
      </c>
      <c r="M164" s="49" t="str">
        <f>StartUp!G8</f>
        <v>01-Jan-2020</v>
      </c>
      <c r="N164" s="49" t="str">
        <f>StartUp!G10</f>
        <v>01-Apr-2019</v>
      </c>
      <c r="O164" s="32"/>
      <c r="P164" s="299"/>
      <c r="Q164" s="32"/>
    </row>
    <row r="165" spans="1:17" hidden="1">
      <c r="A165" s="299"/>
      <c r="B165" s="299"/>
      <c r="C165" s="299" t="s">
        <v>158</v>
      </c>
      <c r="D165" s="54" t="s">
        <v>159</v>
      </c>
      <c r="E165" s="100">
        <f>StartUp!G9</f>
        <v>0</v>
      </c>
      <c r="F165" s="100">
        <f>StartUp!G9</f>
        <v>0</v>
      </c>
      <c r="G165" s="100">
        <f>StartUp!G9</f>
        <v>0</v>
      </c>
      <c r="H165" s="100">
        <f>StartUp!G9</f>
        <v>0</v>
      </c>
      <c r="I165" s="100">
        <f>StartUp!G9</f>
        <v>0</v>
      </c>
      <c r="J165" s="100">
        <f>StartUp!G9</f>
        <v>0</v>
      </c>
      <c r="K165" s="100">
        <f>StartUp!G9</f>
        <v>0</v>
      </c>
      <c r="L165" s="100">
        <f>StartUp!G9</f>
        <v>0</v>
      </c>
      <c r="M165" s="100">
        <f>StartUp!G9</f>
        <v>0</v>
      </c>
      <c r="N165" s="100">
        <f>StartUp!G9</f>
        <v>0</v>
      </c>
      <c r="O165" s="32"/>
      <c r="P165" s="299"/>
      <c r="Q165" s="32"/>
    </row>
    <row r="166" spans="1:17" hidden="1">
      <c r="A166" s="299"/>
      <c r="B166" s="299"/>
      <c r="C166" s="299" t="s">
        <v>12</v>
      </c>
      <c r="P166" s="299"/>
      <c r="Q166" s="32"/>
    </row>
    <row r="167" spans="1:17">
      <c r="A167" s="299"/>
      <c r="B167" s="299" t="s">
        <v>982</v>
      </c>
      <c r="C167" s="299"/>
      <c r="D167" s="40" t="s">
        <v>983</v>
      </c>
      <c r="E167" s="29">
        <f t="array" ref="E167">ROUND(E168+E196,2)</f>
        <v>0</v>
      </c>
      <c r="F167" s="29">
        <f t="array" ref="F167">ROUND(F168+F196,2)</f>
        <v>0</v>
      </c>
      <c r="G167" s="29">
        <f t="array" ref="G167">ROUND(G168+G196,2)</f>
        <v>0</v>
      </c>
      <c r="H167" s="29">
        <f t="array" ref="H167">ROUND(H168+H196,2)</f>
        <v>0</v>
      </c>
      <c r="I167" s="29">
        <f t="array" ref="I167">ROUND(I168+I196,2)</f>
        <v>0</v>
      </c>
      <c r="J167" s="29">
        <f t="array" ref="J167">ROUND(J168+J196,2)</f>
        <v>0</v>
      </c>
      <c r="K167" s="29">
        <f t="array" ref="K167">ROUND(K168+K196,2)</f>
        <v>0</v>
      </c>
      <c r="L167" s="29">
        <f t="array" ref="L167">ROUND(L168+L196,2)</f>
        <v>0</v>
      </c>
      <c r="M167" s="29">
        <f t="array" ref="M167">ROUND(M168+M196,2)</f>
        <v>0</v>
      </c>
      <c r="N167" s="29">
        <f t="array" ref="N167">ROUND(N168+N196,2)</f>
        <v>0</v>
      </c>
      <c r="P167" s="299"/>
      <c r="Q167" s="32"/>
    </row>
    <row r="168" spans="1:17">
      <c r="A168" s="299"/>
      <c r="B168" s="299" t="s">
        <v>984</v>
      </c>
      <c r="C168" s="299"/>
      <c r="D168" s="40" t="s">
        <v>985</v>
      </c>
      <c r="E168" s="29">
        <f t="array" ref="E168">ROUND(E169+E170+E173,2)</f>
        <v>0</v>
      </c>
      <c r="F168" s="29">
        <f t="array" ref="F168">ROUND(F169+F170+F173,2)</f>
        <v>0</v>
      </c>
      <c r="G168" s="29">
        <f t="array" ref="G168">ROUND(G169+G170+G173,2)</f>
        <v>0</v>
      </c>
      <c r="H168" s="29">
        <f t="array" ref="H168">ROUND(H169+H170+H173,2)</f>
        <v>0</v>
      </c>
      <c r="I168" s="29">
        <f t="array" ref="I168">ROUND(I169+I170+I173,2)</f>
        <v>0</v>
      </c>
      <c r="J168" s="29">
        <f t="array" ref="J168">ROUND(J169+J170+J173,2)</f>
        <v>0</v>
      </c>
      <c r="K168" s="29">
        <f t="array" ref="K168">ROUND(K169+K170+K173,2)</f>
        <v>0</v>
      </c>
      <c r="L168" s="29">
        <f t="array" ref="L168">ROUND(L169+L170+L173,2)</f>
        <v>0</v>
      </c>
      <c r="M168" s="29">
        <f t="array" ref="M168">ROUND(M169+M170+M173,2)</f>
        <v>0</v>
      </c>
      <c r="N168" s="29">
        <f t="array" ref="N168">ROUND(N169+N170+N173,2)</f>
        <v>0</v>
      </c>
      <c r="P168" s="299"/>
      <c r="Q168" s="32"/>
    </row>
    <row r="169" spans="1:17">
      <c r="A169" s="299"/>
      <c r="B169" s="299" t="s">
        <v>986</v>
      </c>
      <c r="C169" s="299"/>
      <c r="D169" s="40" t="s">
        <v>987</v>
      </c>
      <c r="E169" s="28"/>
      <c r="F169" s="28"/>
      <c r="G169" s="28"/>
      <c r="H169" s="28"/>
      <c r="I169" s="28"/>
      <c r="J169" s="150"/>
      <c r="K169" s="150"/>
      <c r="L169" s="150"/>
      <c r="M169" s="150"/>
      <c r="N169" s="150"/>
      <c r="P169" s="299"/>
      <c r="Q169" s="32"/>
    </row>
    <row r="170" spans="1:17">
      <c r="A170" s="299"/>
      <c r="B170" s="299" t="s">
        <v>988</v>
      </c>
      <c r="C170" s="299"/>
      <c r="D170" s="40" t="s">
        <v>989</v>
      </c>
      <c r="E170" s="29">
        <f t="array" ref="E170">ROUND(E171+E172,2)</f>
        <v>0</v>
      </c>
      <c r="F170" s="29">
        <f t="array" ref="F170">ROUND(F171+F172,2)</f>
        <v>0</v>
      </c>
      <c r="G170" s="29">
        <f t="array" ref="G170">ROUND(G171+G172,2)</f>
        <v>0</v>
      </c>
      <c r="H170" s="29">
        <f t="array" ref="H170">ROUND(H171+H172,2)</f>
        <v>0</v>
      </c>
      <c r="I170" s="29">
        <f t="array" ref="I170">ROUND(I171+I172,2)</f>
        <v>0</v>
      </c>
      <c r="J170" s="29">
        <f t="array" ref="J170">ROUND(J171+J172,2)</f>
        <v>0</v>
      </c>
      <c r="K170" s="29">
        <f t="array" ref="K170">ROUND(K171+K172,2)</f>
        <v>0</v>
      </c>
      <c r="L170" s="29">
        <f t="array" ref="L170">ROUND(L171+L172,2)</f>
        <v>0</v>
      </c>
      <c r="M170" s="29">
        <f t="array" ref="M170">ROUND(M171+M172,2)</f>
        <v>0</v>
      </c>
      <c r="N170" s="29">
        <f t="array" ref="N170">ROUND(N171+N172,2)</f>
        <v>0</v>
      </c>
      <c r="P170" s="299"/>
      <c r="Q170" s="32"/>
    </row>
    <row r="171" spans="1:17">
      <c r="A171" s="299"/>
      <c r="B171" s="299" t="s">
        <v>990</v>
      </c>
      <c r="C171" s="299"/>
      <c r="D171" s="38" t="s">
        <v>991</v>
      </c>
      <c r="E171" s="28"/>
      <c r="F171" s="28"/>
      <c r="G171" s="28"/>
      <c r="H171" s="28"/>
      <c r="I171" s="28"/>
      <c r="J171" s="150"/>
      <c r="K171" s="150"/>
      <c r="L171" s="150"/>
      <c r="M171" s="150"/>
      <c r="N171" s="150"/>
      <c r="P171" s="299"/>
      <c r="Q171" s="32"/>
    </row>
    <row r="172" spans="1:17">
      <c r="A172" s="299"/>
      <c r="B172" s="299" t="s">
        <v>992</v>
      </c>
      <c r="C172" s="299"/>
      <c r="D172" s="38" t="s">
        <v>993</v>
      </c>
      <c r="E172" s="28"/>
      <c r="F172" s="28"/>
      <c r="G172" s="28"/>
      <c r="H172" s="28"/>
      <c r="I172" s="28"/>
      <c r="J172" s="150"/>
      <c r="K172" s="150"/>
      <c r="L172" s="150"/>
      <c r="M172" s="150"/>
      <c r="N172" s="150"/>
      <c r="P172" s="299"/>
      <c r="Q172" s="32"/>
    </row>
    <row r="173" spans="1:17">
      <c r="A173" s="299"/>
      <c r="B173" s="299" t="s">
        <v>994</v>
      </c>
      <c r="C173" s="299"/>
      <c r="D173" s="40" t="s">
        <v>995</v>
      </c>
      <c r="E173" s="29">
        <f t="array" ref="E173">SUM(E184:E185)</f>
        <v>0</v>
      </c>
      <c r="F173" s="29">
        <f t="array" ref="F173">SUM(F184:F185)</f>
        <v>0</v>
      </c>
      <c r="G173" s="29">
        <f t="array" ref="G173">SUM(G184:G185)</f>
        <v>0</v>
      </c>
      <c r="H173" s="29">
        <f t="array" ref="H173">SUM(H184:H185)</f>
        <v>0</v>
      </c>
      <c r="I173" s="29">
        <f t="array" ref="I173">SUM(I184:I185)</f>
        <v>0</v>
      </c>
      <c r="J173" s="29">
        <f t="array" ref="J173">SUM(J184:J185)</f>
        <v>0</v>
      </c>
      <c r="K173" s="29">
        <f t="array" ref="K173">SUM(K184:K185)</f>
        <v>0</v>
      </c>
      <c r="L173" s="29">
        <f t="array" ref="L173">SUM(L184:L185)</f>
        <v>0</v>
      </c>
      <c r="M173" s="29">
        <f t="array" ref="M173">SUM(M184:M185)</f>
        <v>0</v>
      </c>
      <c r="N173" s="29">
        <f t="array" ref="N173">SUM(N184:N185)</f>
        <v>0</v>
      </c>
      <c r="P173" s="299"/>
      <c r="Q173" s="32"/>
    </row>
    <row r="174" spans="1:17" hidden="1">
      <c r="A174" s="299"/>
      <c r="B174" s="299"/>
      <c r="C174" s="299" t="s">
        <v>12</v>
      </c>
      <c r="P174" s="299"/>
      <c r="Q174" s="32"/>
    </row>
    <row r="175" spans="1:17" hidden="1">
      <c r="A175" s="299"/>
      <c r="B175" s="299"/>
      <c r="C175" s="299" t="s">
        <v>30</v>
      </c>
      <c r="D175" s="299"/>
      <c r="E175" s="299"/>
      <c r="F175" s="299"/>
      <c r="G175" s="299"/>
      <c r="H175" s="299"/>
      <c r="I175" s="299"/>
      <c r="J175" s="299"/>
      <c r="K175" s="299"/>
      <c r="L175" s="299"/>
      <c r="M175" s="299"/>
      <c r="N175" s="299"/>
      <c r="O175" s="299"/>
      <c r="P175" s="299" t="s">
        <v>31</v>
      </c>
      <c r="Q175" s="32"/>
    </row>
    <row r="176" spans="1:17" hidden="1"/>
    <row r="177" spans="1:17" hidden="1">
      <c r="A177" s="299"/>
      <c r="B177" s="299"/>
      <c r="C177" s="299" t="s">
        <v>2213</v>
      </c>
      <c r="D177" s="299"/>
      <c r="E177" s="299"/>
      <c r="F177" s="299"/>
      <c r="G177" s="299"/>
      <c r="H177" s="299"/>
      <c r="I177" s="299"/>
      <c r="J177" s="299"/>
      <c r="K177" s="299"/>
      <c r="L177" s="299"/>
      <c r="M177" s="299"/>
      <c r="N177" s="299"/>
      <c r="O177" s="299"/>
      <c r="P177" s="299"/>
    </row>
    <row r="178" spans="1:17" hidden="1">
      <c r="A178" s="299"/>
      <c r="B178" s="299"/>
      <c r="C178" s="299"/>
      <c r="D178" s="299"/>
      <c r="E178" s="299" t="s">
        <v>405</v>
      </c>
      <c r="F178" s="299" t="s">
        <v>944</v>
      </c>
      <c r="G178" s="299" t="s">
        <v>945</v>
      </c>
      <c r="H178" s="299" t="s">
        <v>946</v>
      </c>
      <c r="I178" s="299" t="s">
        <v>947</v>
      </c>
      <c r="J178" s="299" t="s">
        <v>405</v>
      </c>
      <c r="K178" s="299" t="s">
        <v>944</v>
      </c>
      <c r="L178" s="299" t="s">
        <v>945</v>
      </c>
      <c r="M178" s="299" t="s">
        <v>946</v>
      </c>
      <c r="N178" s="299" t="s">
        <v>947</v>
      </c>
      <c r="O178" s="299"/>
      <c r="P178" s="299"/>
    </row>
    <row r="179" spans="1:17" hidden="1">
      <c r="A179" s="299"/>
      <c r="B179" s="299"/>
      <c r="C179" s="299"/>
      <c r="D179" s="299" t="s">
        <v>996</v>
      </c>
      <c r="E179" s="299" t="s">
        <v>37</v>
      </c>
      <c r="F179" s="299" t="s">
        <v>37</v>
      </c>
      <c r="G179" s="299" t="s">
        <v>37</v>
      </c>
      <c r="H179" s="299" t="s">
        <v>37</v>
      </c>
      <c r="I179" s="299" t="s">
        <v>37</v>
      </c>
      <c r="J179" s="299" t="s">
        <v>103</v>
      </c>
      <c r="K179" s="299" t="s">
        <v>103</v>
      </c>
      <c r="L179" s="299" t="s">
        <v>103</v>
      </c>
      <c r="M179" s="299" t="s">
        <v>103</v>
      </c>
      <c r="N179" s="299" t="s">
        <v>103</v>
      </c>
      <c r="O179" s="299"/>
      <c r="P179" s="299"/>
    </row>
    <row r="180" spans="1:17" hidden="1">
      <c r="A180" s="299"/>
      <c r="B180" s="299"/>
      <c r="C180" s="299" t="s">
        <v>10</v>
      </c>
      <c r="D180" s="299" t="s">
        <v>270</v>
      </c>
      <c r="E180" s="299"/>
      <c r="F180" s="299"/>
      <c r="G180" s="299"/>
      <c r="H180" s="299"/>
      <c r="I180" s="299"/>
      <c r="J180" s="299"/>
      <c r="K180" s="299"/>
      <c r="L180" s="299"/>
      <c r="M180" s="299"/>
      <c r="N180" s="299"/>
      <c r="O180" s="299" t="s">
        <v>12</v>
      </c>
      <c r="P180" s="299" t="s">
        <v>13</v>
      </c>
    </row>
    <row r="181" spans="1:17" hidden="1">
      <c r="A181" s="299"/>
      <c r="B181" s="299"/>
      <c r="C181" s="299" t="s">
        <v>156</v>
      </c>
      <c r="D181" s="54" t="s">
        <v>157</v>
      </c>
      <c r="E181" s="49" t="str">
        <f>StartUp!G8</f>
        <v>01-Jan-2020</v>
      </c>
      <c r="F181" s="49" t="str">
        <f>StartUp!G8</f>
        <v>01-Jan-2020</v>
      </c>
      <c r="G181" s="49" t="str">
        <f>StartUp!G8</f>
        <v>01-Jan-2020</v>
      </c>
      <c r="H181" s="49" t="str">
        <f>StartUp!G8</f>
        <v>01-Jan-2020</v>
      </c>
      <c r="I181" s="49" t="str">
        <f>StartUp!G10</f>
        <v>01-Apr-2019</v>
      </c>
      <c r="J181" s="49" t="str">
        <f>StartUp!G8</f>
        <v>01-Jan-2020</v>
      </c>
      <c r="K181" s="49" t="str">
        <f>StartUp!G8</f>
        <v>01-Jan-2020</v>
      </c>
      <c r="L181" s="49" t="str">
        <f>StartUp!G8</f>
        <v>01-Jan-2020</v>
      </c>
      <c r="M181" s="49" t="str">
        <f>StartUp!G8</f>
        <v>01-Jan-2020</v>
      </c>
      <c r="N181" s="49" t="str">
        <f>StartUp!G10</f>
        <v>01-Apr-2019</v>
      </c>
      <c r="O181" s="32"/>
      <c r="P181" s="299"/>
    </row>
    <row r="182" spans="1:17" hidden="1">
      <c r="A182" s="299"/>
      <c r="B182" s="299"/>
      <c r="C182" s="299" t="s">
        <v>158</v>
      </c>
      <c r="D182" s="54" t="s">
        <v>159</v>
      </c>
      <c r="E182" s="100">
        <f>StartUp!G9</f>
        <v>0</v>
      </c>
      <c r="F182" s="100">
        <f>StartUp!G9</f>
        <v>0</v>
      </c>
      <c r="G182" s="100">
        <f>StartUp!G9</f>
        <v>0</v>
      </c>
      <c r="H182" s="100">
        <f>StartUp!G9</f>
        <v>0</v>
      </c>
      <c r="I182" s="100">
        <f>StartUp!G9</f>
        <v>0</v>
      </c>
      <c r="J182" s="100">
        <f>StartUp!G9</f>
        <v>0</v>
      </c>
      <c r="K182" s="100">
        <f>StartUp!G9</f>
        <v>0</v>
      </c>
      <c r="L182" s="100">
        <f>StartUp!G9</f>
        <v>0</v>
      </c>
      <c r="M182" s="100">
        <f>StartUp!G9</f>
        <v>0</v>
      </c>
      <c r="N182" s="100">
        <f>StartUp!G9</f>
        <v>0</v>
      </c>
      <c r="O182" s="32"/>
      <c r="P182" s="299"/>
    </row>
    <row r="183" spans="1:17" hidden="1">
      <c r="A183" s="299"/>
      <c r="B183" s="299"/>
      <c r="C183" s="299" t="s">
        <v>12</v>
      </c>
      <c r="P183" s="299"/>
    </row>
    <row r="184" spans="1:17">
      <c r="A184" s="299"/>
      <c r="B184" s="299" t="s">
        <v>994</v>
      </c>
      <c r="C184" s="301"/>
      <c r="D184" s="104"/>
      <c r="E184" s="28"/>
      <c r="F184" s="28"/>
      <c r="G184" s="28"/>
      <c r="H184" s="28"/>
      <c r="I184" s="28"/>
      <c r="J184" s="150"/>
      <c r="K184" s="150"/>
      <c r="L184" s="150"/>
      <c r="M184" s="150"/>
      <c r="N184" s="150"/>
      <c r="P184" s="299"/>
    </row>
    <row r="185" spans="1:17" hidden="1">
      <c r="A185" s="299"/>
      <c r="B185" s="299"/>
      <c r="C185" s="299" t="s">
        <v>12</v>
      </c>
      <c r="P185" s="299"/>
    </row>
    <row r="186" spans="1:17" hidden="1">
      <c r="A186" s="299"/>
      <c r="B186" s="299"/>
      <c r="C186" s="299" t="s">
        <v>30</v>
      </c>
      <c r="D186" s="299"/>
      <c r="E186" s="299"/>
      <c r="F186" s="299"/>
      <c r="G186" s="299"/>
      <c r="H186" s="299"/>
      <c r="I186" s="299"/>
      <c r="J186" s="299"/>
      <c r="K186" s="299"/>
      <c r="L186" s="299"/>
      <c r="M186" s="299"/>
      <c r="N186" s="299"/>
      <c r="O186" s="299"/>
      <c r="P186" s="299" t="s">
        <v>31</v>
      </c>
    </row>
    <row r="187" spans="1:17" hidden="1"/>
    <row r="188" spans="1:17" hidden="1"/>
    <row r="189" spans="1:17" hidden="1">
      <c r="A189" s="299"/>
      <c r="B189" s="299"/>
      <c r="C189" s="299" t="s">
        <v>2214</v>
      </c>
      <c r="D189" s="299"/>
      <c r="E189" s="299"/>
      <c r="F189" s="299"/>
      <c r="G189" s="299"/>
      <c r="H189" s="299"/>
      <c r="I189" s="299"/>
      <c r="J189" s="299"/>
      <c r="K189" s="299"/>
      <c r="L189" s="299"/>
      <c r="M189" s="299"/>
      <c r="N189" s="299"/>
      <c r="O189" s="299"/>
      <c r="P189" s="299"/>
      <c r="Q189" s="32"/>
    </row>
    <row r="190" spans="1:17" hidden="1">
      <c r="A190" s="299"/>
      <c r="B190" s="299"/>
      <c r="C190" s="299"/>
      <c r="D190" s="299"/>
      <c r="E190" s="299" t="s">
        <v>405</v>
      </c>
      <c r="F190" s="299" t="s">
        <v>944</v>
      </c>
      <c r="G190" s="299" t="s">
        <v>945</v>
      </c>
      <c r="H190" s="299" t="s">
        <v>946</v>
      </c>
      <c r="I190" s="299" t="s">
        <v>947</v>
      </c>
      <c r="J190" s="299" t="s">
        <v>405</v>
      </c>
      <c r="K190" s="299" t="s">
        <v>944</v>
      </c>
      <c r="L190" s="299" t="s">
        <v>945</v>
      </c>
      <c r="M190" s="299" t="s">
        <v>946</v>
      </c>
      <c r="N190" s="299" t="s">
        <v>947</v>
      </c>
      <c r="O190" s="299"/>
      <c r="P190" s="299"/>
      <c r="Q190" s="32"/>
    </row>
    <row r="191" spans="1:17" hidden="1">
      <c r="A191" s="299"/>
      <c r="B191" s="299"/>
      <c r="C191" s="299"/>
      <c r="D191" s="299"/>
      <c r="E191" s="299" t="s">
        <v>37</v>
      </c>
      <c r="F191" s="299" t="s">
        <v>37</v>
      </c>
      <c r="G191" s="299" t="s">
        <v>37</v>
      </c>
      <c r="H191" s="299" t="s">
        <v>37</v>
      </c>
      <c r="I191" s="299" t="s">
        <v>37</v>
      </c>
      <c r="J191" s="299" t="s">
        <v>103</v>
      </c>
      <c r="K191" s="299" t="s">
        <v>103</v>
      </c>
      <c r="L191" s="299" t="s">
        <v>103</v>
      </c>
      <c r="M191" s="299" t="s">
        <v>103</v>
      </c>
      <c r="N191" s="299" t="s">
        <v>103</v>
      </c>
      <c r="O191" s="299"/>
      <c r="P191" s="299"/>
      <c r="Q191" s="32"/>
    </row>
    <row r="192" spans="1:17" hidden="1">
      <c r="A192" s="299"/>
      <c r="B192" s="299"/>
      <c r="C192" s="299" t="s">
        <v>10</v>
      </c>
      <c r="D192" s="299" t="s">
        <v>11</v>
      </c>
      <c r="E192" s="299"/>
      <c r="F192" s="299"/>
      <c r="G192" s="299"/>
      <c r="H192" s="299"/>
      <c r="I192" s="299"/>
      <c r="J192" s="299"/>
      <c r="K192" s="299"/>
      <c r="L192" s="299"/>
      <c r="M192" s="299"/>
      <c r="N192" s="299"/>
      <c r="O192" s="299" t="s">
        <v>12</v>
      </c>
      <c r="P192" s="299" t="s">
        <v>13</v>
      </c>
      <c r="Q192" s="32"/>
    </row>
    <row r="193" spans="1:17" hidden="1">
      <c r="A193" s="299"/>
      <c r="B193" s="299"/>
      <c r="C193" s="299" t="s">
        <v>156</v>
      </c>
      <c r="D193" s="54" t="s">
        <v>157</v>
      </c>
      <c r="E193" s="49" t="str">
        <f>StartUp!G8</f>
        <v>01-Jan-2020</v>
      </c>
      <c r="F193" s="49" t="str">
        <f>StartUp!G8</f>
        <v>01-Jan-2020</v>
      </c>
      <c r="G193" s="49" t="str">
        <f>StartUp!G8</f>
        <v>01-Jan-2020</v>
      </c>
      <c r="H193" s="49" t="str">
        <f>StartUp!G8</f>
        <v>01-Jan-2020</v>
      </c>
      <c r="I193" s="49" t="str">
        <f>StartUp!G10</f>
        <v>01-Apr-2019</v>
      </c>
      <c r="J193" s="49" t="str">
        <f>StartUp!G8</f>
        <v>01-Jan-2020</v>
      </c>
      <c r="K193" s="49" t="str">
        <f>StartUp!G8</f>
        <v>01-Jan-2020</v>
      </c>
      <c r="L193" s="49" t="str">
        <f>StartUp!G8</f>
        <v>01-Jan-2020</v>
      </c>
      <c r="M193" s="49" t="str">
        <f>StartUp!G8</f>
        <v>01-Jan-2020</v>
      </c>
      <c r="N193" s="49" t="str">
        <f>StartUp!G10</f>
        <v>01-Apr-2019</v>
      </c>
      <c r="O193" s="32"/>
      <c r="P193" s="299"/>
      <c r="Q193" s="32"/>
    </row>
    <row r="194" spans="1:17" hidden="1">
      <c r="A194" s="299"/>
      <c r="B194" s="299"/>
      <c r="C194" s="299" t="s">
        <v>158</v>
      </c>
      <c r="D194" s="54" t="s">
        <v>159</v>
      </c>
      <c r="E194" s="100">
        <f>StartUp!G9</f>
        <v>0</v>
      </c>
      <c r="F194" s="100">
        <f>StartUp!G9</f>
        <v>0</v>
      </c>
      <c r="G194" s="100">
        <f>StartUp!G9</f>
        <v>0</v>
      </c>
      <c r="H194" s="100">
        <f>StartUp!G9</f>
        <v>0</v>
      </c>
      <c r="I194" s="100">
        <f>StartUp!G9</f>
        <v>0</v>
      </c>
      <c r="J194" s="100">
        <f>StartUp!G9</f>
        <v>0</v>
      </c>
      <c r="K194" s="100">
        <f>StartUp!G9</f>
        <v>0</v>
      </c>
      <c r="L194" s="100">
        <f>StartUp!G9</f>
        <v>0</v>
      </c>
      <c r="M194" s="100">
        <f>StartUp!G9</f>
        <v>0</v>
      </c>
      <c r="N194" s="100">
        <f>StartUp!G9</f>
        <v>0</v>
      </c>
      <c r="O194" s="32"/>
      <c r="P194" s="299"/>
      <c r="Q194" s="32"/>
    </row>
    <row r="195" spans="1:17" hidden="1">
      <c r="A195" s="299"/>
      <c r="B195" s="299"/>
      <c r="C195" s="299" t="s">
        <v>12</v>
      </c>
      <c r="P195" s="299"/>
      <c r="Q195" s="32"/>
    </row>
    <row r="196" spans="1:17">
      <c r="A196" s="299"/>
      <c r="B196" s="299" t="s">
        <v>997</v>
      </c>
      <c r="C196" s="299"/>
      <c r="D196" s="113" t="s">
        <v>998</v>
      </c>
      <c r="E196" s="29">
        <f t="array" ref="E196">ROUND(E197+E198,2)</f>
        <v>0</v>
      </c>
      <c r="F196" s="29">
        <f t="array" ref="F196">ROUND(F197+F198,2)</f>
        <v>0</v>
      </c>
      <c r="G196" s="29">
        <f t="array" ref="G196">ROUND(G197+G198,2)</f>
        <v>0</v>
      </c>
      <c r="H196" s="29">
        <f t="array" ref="H196">ROUND(H197+H198,2)</f>
        <v>0</v>
      </c>
      <c r="I196" s="29">
        <f t="array" ref="I196">ROUND(I197+I198,2)</f>
        <v>0</v>
      </c>
      <c r="J196" s="29">
        <f t="array" ref="J196">ROUND(J197+J198,2)</f>
        <v>0</v>
      </c>
      <c r="K196" s="29">
        <f t="array" ref="K196">ROUND(K197+K198,2)</f>
        <v>0</v>
      </c>
      <c r="L196" s="29">
        <f t="array" ref="L196">ROUND(L197+L198,2)</f>
        <v>0</v>
      </c>
      <c r="M196" s="29">
        <f t="array" ref="M196">ROUND(M197+M198,2)</f>
        <v>0</v>
      </c>
      <c r="N196" s="29">
        <f t="array" ref="N196">ROUND(N197+N198,2)</f>
        <v>0</v>
      </c>
      <c r="P196" s="299"/>
      <c r="Q196" s="32"/>
    </row>
    <row r="197" spans="1:17" ht="30">
      <c r="A197" s="299"/>
      <c r="B197" s="299" t="s">
        <v>999</v>
      </c>
      <c r="C197" s="299"/>
      <c r="D197" s="30" t="s">
        <v>1000</v>
      </c>
      <c r="E197" s="28"/>
      <c r="F197" s="28"/>
      <c r="G197" s="28"/>
      <c r="H197" s="28"/>
      <c r="I197" s="28"/>
      <c r="J197" s="150"/>
      <c r="K197" s="150"/>
      <c r="L197" s="150"/>
      <c r="M197" s="150"/>
      <c r="N197" s="150"/>
      <c r="P197" s="299"/>
      <c r="Q197" s="32"/>
    </row>
    <row r="198" spans="1:17">
      <c r="A198" s="299"/>
      <c r="B198" s="299" t="s">
        <v>1001</v>
      </c>
      <c r="C198" s="299"/>
      <c r="D198" s="113" t="s">
        <v>1002</v>
      </c>
      <c r="E198" s="29">
        <f t="array" ref="E198">SUM(E210:E211)</f>
        <v>0</v>
      </c>
      <c r="F198" s="29">
        <f t="array" ref="F198">SUM(F210:F211)</f>
        <v>0</v>
      </c>
      <c r="G198" s="29">
        <f t="array" ref="G198">SUM(G210:G211)</f>
        <v>0</v>
      </c>
      <c r="H198" s="29">
        <f t="array" ref="H198">SUM(H210:H211)</f>
        <v>0</v>
      </c>
      <c r="I198" s="29">
        <f t="array" ref="I198">SUM(I210:I211)</f>
        <v>0</v>
      </c>
      <c r="J198" s="29">
        <f t="array" ref="J198">SUM(J210:J211)</f>
        <v>0</v>
      </c>
      <c r="K198" s="29">
        <f t="array" ref="K198">SUM(K210:K211)</f>
        <v>0</v>
      </c>
      <c r="L198" s="29">
        <f t="array" ref="L198">SUM(L210:L211)</f>
        <v>0</v>
      </c>
      <c r="M198" s="29">
        <f t="array" ref="M198">SUM(M210:M211)</f>
        <v>0</v>
      </c>
      <c r="N198" s="29">
        <f t="array" ref="N198">SUM(N210:N211)</f>
        <v>0</v>
      </c>
      <c r="P198" s="299"/>
      <c r="Q198" s="32"/>
    </row>
    <row r="199" spans="1:17" hidden="1">
      <c r="A199" s="299"/>
      <c r="B199" s="299"/>
      <c r="C199" s="299" t="s">
        <v>12</v>
      </c>
      <c r="P199" s="299"/>
      <c r="Q199" s="32"/>
    </row>
    <row r="200" spans="1:17" hidden="1">
      <c r="A200" s="299"/>
      <c r="B200" s="299"/>
      <c r="C200" s="299" t="s">
        <v>30</v>
      </c>
      <c r="D200" s="299"/>
      <c r="E200" s="299"/>
      <c r="F200" s="299"/>
      <c r="G200" s="299"/>
      <c r="H200" s="299"/>
      <c r="I200" s="299"/>
      <c r="J200" s="299"/>
      <c r="K200" s="299"/>
      <c r="L200" s="299"/>
      <c r="M200" s="299"/>
      <c r="N200" s="299"/>
      <c r="O200" s="299"/>
      <c r="P200" s="299" t="s">
        <v>31</v>
      </c>
      <c r="Q200" s="32"/>
    </row>
    <row r="201" spans="1:17" hidden="1"/>
    <row r="202" spans="1:17" hidden="1"/>
    <row r="203" spans="1:17" hidden="1">
      <c r="A203" s="299"/>
      <c r="B203" s="299"/>
      <c r="C203" s="299" t="s">
        <v>2215</v>
      </c>
      <c r="D203" s="299"/>
      <c r="E203" s="299"/>
      <c r="F203" s="299"/>
      <c r="G203" s="299"/>
      <c r="H203" s="299"/>
      <c r="I203" s="299"/>
      <c r="J203" s="299"/>
      <c r="K203" s="299"/>
      <c r="L203" s="299"/>
      <c r="M203" s="299"/>
      <c r="N203" s="299"/>
      <c r="O203" s="299"/>
      <c r="P203" s="299"/>
    </row>
    <row r="204" spans="1:17" hidden="1">
      <c r="A204" s="299"/>
      <c r="B204" s="299"/>
      <c r="C204" s="299"/>
      <c r="D204" s="299"/>
      <c r="E204" s="299" t="s">
        <v>405</v>
      </c>
      <c r="F204" s="299" t="s">
        <v>944</v>
      </c>
      <c r="G204" s="299" t="s">
        <v>945</v>
      </c>
      <c r="H204" s="299" t="s">
        <v>946</v>
      </c>
      <c r="I204" s="299" t="s">
        <v>947</v>
      </c>
      <c r="J204" s="299" t="s">
        <v>405</v>
      </c>
      <c r="K204" s="299" t="s">
        <v>944</v>
      </c>
      <c r="L204" s="299" t="s">
        <v>945</v>
      </c>
      <c r="M204" s="299" t="s">
        <v>946</v>
      </c>
      <c r="N204" s="299" t="s">
        <v>947</v>
      </c>
      <c r="O204" s="299"/>
      <c r="P204" s="299"/>
    </row>
    <row r="205" spans="1:17" hidden="1">
      <c r="A205" s="299"/>
      <c r="B205" s="299"/>
      <c r="C205" s="299"/>
      <c r="D205" s="299" t="s">
        <v>1003</v>
      </c>
      <c r="E205" s="299" t="s">
        <v>37</v>
      </c>
      <c r="F205" s="299" t="s">
        <v>37</v>
      </c>
      <c r="G205" s="299" t="s">
        <v>37</v>
      </c>
      <c r="H205" s="299" t="s">
        <v>37</v>
      </c>
      <c r="I205" s="299" t="s">
        <v>37</v>
      </c>
      <c r="J205" s="299" t="s">
        <v>103</v>
      </c>
      <c r="K205" s="299" t="s">
        <v>103</v>
      </c>
      <c r="L205" s="299" t="s">
        <v>103</v>
      </c>
      <c r="M205" s="299" t="s">
        <v>103</v>
      </c>
      <c r="N205" s="299" t="s">
        <v>103</v>
      </c>
      <c r="O205" s="299"/>
      <c r="P205" s="299"/>
    </row>
    <row r="206" spans="1:17" hidden="1">
      <c r="A206" s="299"/>
      <c r="B206" s="299"/>
      <c r="C206" s="299" t="s">
        <v>10</v>
      </c>
      <c r="D206" s="299" t="s">
        <v>270</v>
      </c>
      <c r="E206" s="299"/>
      <c r="F206" s="299"/>
      <c r="G206" s="299"/>
      <c r="H206" s="299"/>
      <c r="I206" s="299"/>
      <c r="J206" s="299"/>
      <c r="K206" s="299"/>
      <c r="L206" s="299"/>
      <c r="M206" s="299"/>
      <c r="N206" s="299"/>
      <c r="O206" s="299" t="s">
        <v>12</v>
      </c>
      <c r="P206" s="299" t="s">
        <v>13</v>
      </c>
    </row>
    <row r="207" spans="1:17" hidden="1">
      <c r="A207" s="299"/>
      <c r="B207" s="299"/>
      <c r="C207" s="299" t="s">
        <v>156</v>
      </c>
      <c r="D207" s="54" t="s">
        <v>157</v>
      </c>
      <c r="E207" s="49" t="str">
        <f>StartUp!G8</f>
        <v>01-Jan-2020</v>
      </c>
      <c r="F207" s="49" t="str">
        <f>StartUp!G8</f>
        <v>01-Jan-2020</v>
      </c>
      <c r="G207" s="49" t="str">
        <f>StartUp!G8</f>
        <v>01-Jan-2020</v>
      </c>
      <c r="H207" s="49" t="str">
        <f>StartUp!G8</f>
        <v>01-Jan-2020</v>
      </c>
      <c r="I207" s="49" t="str">
        <f>StartUp!G10</f>
        <v>01-Apr-2019</v>
      </c>
      <c r="J207" s="49" t="str">
        <f>StartUp!G8</f>
        <v>01-Jan-2020</v>
      </c>
      <c r="K207" s="49" t="str">
        <f>StartUp!G8</f>
        <v>01-Jan-2020</v>
      </c>
      <c r="L207" s="49" t="str">
        <f>StartUp!G8</f>
        <v>01-Jan-2020</v>
      </c>
      <c r="M207" s="49" t="str">
        <f>StartUp!G8</f>
        <v>01-Jan-2020</v>
      </c>
      <c r="N207" s="49" t="str">
        <f>StartUp!G10</f>
        <v>01-Apr-2019</v>
      </c>
      <c r="O207" s="32"/>
      <c r="P207" s="299"/>
    </row>
    <row r="208" spans="1:17" hidden="1">
      <c r="A208" s="299"/>
      <c r="B208" s="299"/>
      <c r="C208" s="299" t="s">
        <v>158</v>
      </c>
      <c r="D208" s="54" t="s">
        <v>159</v>
      </c>
      <c r="E208" s="100">
        <f>StartUp!G9</f>
        <v>0</v>
      </c>
      <c r="F208" s="100">
        <f>StartUp!G9</f>
        <v>0</v>
      </c>
      <c r="G208" s="100">
        <f>StartUp!G9</f>
        <v>0</v>
      </c>
      <c r="H208" s="100">
        <f>StartUp!G9</f>
        <v>0</v>
      </c>
      <c r="I208" s="100">
        <f>StartUp!G9</f>
        <v>0</v>
      </c>
      <c r="J208" s="100">
        <f>StartUp!G9</f>
        <v>0</v>
      </c>
      <c r="K208" s="100">
        <f>StartUp!G9</f>
        <v>0</v>
      </c>
      <c r="L208" s="100">
        <f>StartUp!G9</f>
        <v>0</v>
      </c>
      <c r="M208" s="100">
        <f>StartUp!G9</f>
        <v>0</v>
      </c>
      <c r="N208" s="100">
        <f>StartUp!G9</f>
        <v>0</v>
      </c>
      <c r="O208" s="32"/>
      <c r="P208" s="299"/>
    </row>
    <row r="209" spans="1:17" hidden="1">
      <c r="A209" s="299"/>
      <c r="B209" s="299"/>
      <c r="C209" s="299" t="s">
        <v>12</v>
      </c>
      <c r="P209" s="299"/>
    </row>
    <row r="210" spans="1:17">
      <c r="A210" s="299"/>
      <c r="B210" s="299" t="s">
        <v>1001</v>
      </c>
      <c r="C210" s="301"/>
      <c r="D210" s="104"/>
      <c r="E210" s="28"/>
      <c r="F210" s="28"/>
      <c r="G210" s="28"/>
      <c r="H210" s="28"/>
      <c r="I210" s="28"/>
      <c r="J210" s="150"/>
      <c r="K210" s="150"/>
      <c r="L210" s="150"/>
      <c r="M210" s="150"/>
      <c r="N210" s="150"/>
      <c r="P210" s="299"/>
    </row>
    <row r="211" spans="1:17" hidden="1">
      <c r="A211" s="299"/>
      <c r="B211" s="299"/>
      <c r="C211" s="299" t="s">
        <v>12</v>
      </c>
      <c r="P211" s="299"/>
    </row>
    <row r="212" spans="1:17" hidden="1">
      <c r="A212" s="299"/>
      <c r="B212" s="299"/>
      <c r="C212" s="299" t="s">
        <v>30</v>
      </c>
      <c r="D212" s="299"/>
      <c r="E212" s="299"/>
      <c r="F212" s="299"/>
      <c r="G212" s="299"/>
      <c r="H212" s="299"/>
      <c r="I212" s="299"/>
      <c r="J212" s="299"/>
      <c r="K212" s="299"/>
      <c r="L212" s="299"/>
      <c r="M212" s="299"/>
      <c r="N212" s="299"/>
      <c r="O212" s="299"/>
      <c r="P212" s="299" t="s">
        <v>31</v>
      </c>
    </row>
    <row r="213" spans="1:17" hidden="1"/>
    <row r="214" spans="1:17" hidden="1">
      <c r="A214" s="299"/>
      <c r="B214" s="299"/>
      <c r="C214" s="299" t="s">
        <v>2216</v>
      </c>
      <c r="D214" s="299"/>
      <c r="E214" s="299"/>
      <c r="F214" s="299"/>
      <c r="G214" s="299"/>
      <c r="H214" s="299"/>
      <c r="I214" s="299"/>
      <c r="J214" s="299"/>
      <c r="K214" s="299"/>
      <c r="L214" s="299"/>
      <c r="M214" s="299"/>
      <c r="N214" s="299"/>
      <c r="O214" s="299"/>
      <c r="P214" s="299"/>
      <c r="Q214" s="32"/>
    </row>
    <row r="215" spans="1:17" hidden="1">
      <c r="A215" s="299"/>
      <c r="B215" s="299"/>
      <c r="C215" s="299"/>
      <c r="D215" s="299"/>
      <c r="E215" s="299" t="s">
        <v>405</v>
      </c>
      <c r="F215" s="299" t="s">
        <v>944</v>
      </c>
      <c r="G215" s="299" t="s">
        <v>945</v>
      </c>
      <c r="H215" s="299" t="s">
        <v>946</v>
      </c>
      <c r="I215" s="299" t="s">
        <v>947</v>
      </c>
      <c r="J215" s="299" t="s">
        <v>405</v>
      </c>
      <c r="K215" s="299" t="s">
        <v>944</v>
      </c>
      <c r="L215" s="299" t="s">
        <v>945</v>
      </c>
      <c r="M215" s="299" t="s">
        <v>946</v>
      </c>
      <c r="N215" s="299" t="s">
        <v>947</v>
      </c>
      <c r="O215" s="299"/>
      <c r="P215" s="299"/>
      <c r="Q215" s="32"/>
    </row>
    <row r="216" spans="1:17" hidden="1">
      <c r="A216" s="299"/>
      <c r="B216" s="299"/>
      <c r="C216" s="299"/>
      <c r="D216" s="299"/>
      <c r="E216" s="299" t="s">
        <v>37</v>
      </c>
      <c r="F216" s="299" t="s">
        <v>37</v>
      </c>
      <c r="G216" s="299" t="s">
        <v>37</v>
      </c>
      <c r="H216" s="299" t="s">
        <v>37</v>
      </c>
      <c r="I216" s="299" t="s">
        <v>37</v>
      </c>
      <c r="J216" s="299" t="s">
        <v>103</v>
      </c>
      <c r="K216" s="299" t="s">
        <v>103</v>
      </c>
      <c r="L216" s="299" t="s">
        <v>103</v>
      </c>
      <c r="M216" s="299" t="s">
        <v>103</v>
      </c>
      <c r="N216" s="299" t="s">
        <v>103</v>
      </c>
      <c r="O216" s="299"/>
      <c r="P216" s="299"/>
      <c r="Q216" s="32"/>
    </row>
    <row r="217" spans="1:17" hidden="1">
      <c r="A217" s="299"/>
      <c r="B217" s="299"/>
      <c r="C217" s="299" t="s">
        <v>10</v>
      </c>
      <c r="D217" s="299" t="s">
        <v>11</v>
      </c>
      <c r="E217" s="299"/>
      <c r="F217" s="299"/>
      <c r="G217" s="299"/>
      <c r="H217" s="299"/>
      <c r="I217" s="299"/>
      <c r="J217" s="299"/>
      <c r="K217" s="299"/>
      <c r="L217" s="299"/>
      <c r="M217" s="299"/>
      <c r="N217" s="299"/>
      <c r="O217" s="299" t="s">
        <v>12</v>
      </c>
      <c r="P217" s="299" t="s">
        <v>13</v>
      </c>
      <c r="Q217" s="32"/>
    </row>
    <row r="218" spans="1:17" hidden="1">
      <c r="A218" s="299"/>
      <c r="B218" s="299"/>
      <c r="C218" s="299" t="s">
        <v>156</v>
      </c>
      <c r="D218" s="54" t="s">
        <v>157</v>
      </c>
      <c r="E218" s="49" t="str">
        <f>StartUp!G8</f>
        <v>01-Jan-2020</v>
      </c>
      <c r="F218" s="49" t="str">
        <f>StartUp!G8</f>
        <v>01-Jan-2020</v>
      </c>
      <c r="G218" s="49" t="str">
        <f>StartUp!G8</f>
        <v>01-Jan-2020</v>
      </c>
      <c r="H218" s="49" t="str">
        <f>StartUp!G8</f>
        <v>01-Jan-2020</v>
      </c>
      <c r="I218" s="49" t="str">
        <f>StartUp!G10</f>
        <v>01-Apr-2019</v>
      </c>
      <c r="J218" s="49" t="str">
        <f>StartUp!G8</f>
        <v>01-Jan-2020</v>
      </c>
      <c r="K218" s="49" t="str">
        <f>StartUp!G8</f>
        <v>01-Jan-2020</v>
      </c>
      <c r="L218" s="49" t="str">
        <f>StartUp!G8</f>
        <v>01-Jan-2020</v>
      </c>
      <c r="M218" s="49" t="str">
        <f>StartUp!G8</f>
        <v>01-Jan-2020</v>
      </c>
      <c r="N218" s="49" t="str">
        <f>StartUp!G10</f>
        <v>01-Apr-2019</v>
      </c>
      <c r="O218" s="32"/>
      <c r="P218" s="299"/>
      <c r="Q218" s="32"/>
    </row>
    <row r="219" spans="1:17" hidden="1">
      <c r="A219" s="299"/>
      <c r="B219" s="299"/>
      <c r="C219" s="299" t="s">
        <v>158</v>
      </c>
      <c r="D219" s="54" t="s">
        <v>159</v>
      </c>
      <c r="E219" s="100">
        <f>StartUp!G9</f>
        <v>0</v>
      </c>
      <c r="F219" s="100">
        <f>StartUp!G9</f>
        <v>0</v>
      </c>
      <c r="G219" s="100">
        <f>StartUp!G9</f>
        <v>0</v>
      </c>
      <c r="H219" s="100">
        <f>StartUp!G9</f>
        <v>0</v>
      </c>
      <c r="I219" s="100">
        <f>StartUp!G9</f>
        <v>0</v>
      </c>
      <c r="J219" s="100">
        <f>StartUp!G9</f>
        <v>0</v>
      </c>
      <c r="K219" s="100">
        <f>StartUp!G9</f>
        <v>0</v>
      </c>
      <c r="L219" s="100">
        <f>StartUp!G9</f>
        <v>0</v>
      </c>
      <c r="M219" s="100">
        <f>StartUp!G9</f>
        <v>0</v>
      </c>
      <c r="N219" s="100">
        <f>StartUp!G9</f>
        <v>0</v>
      </c>
      <c r="O219" s="32"/>
      <c r="P219" s="299"/>
      <c r="Q219" s="32"/>
    </row>
    <row r="220" spans="1:17" hidden="1">
      <c r="A220" s="299"/>
      <c r="B220" s="299"/>
      <c r="C220" s="299" t="s">
        <v>12</v>
      </c>
      <c r="P220" s="299"/>
      <c r="Q220" s="32"/>
    </row>
    <row r="221" spans="1:17">
      <c r="A221" s="299"/>
      <c r="B221" s="299" t="s">
        <v>1004</v>
      </c>
      <c r="C221" s="299"/>
      <c r="D221" s="113" t="s">
        <v>1005</v>
      </c>
      <c r="E221" s="29">
        <f t="array" ref="E221">ROUND(E222+E231,2)</f>
        <v>0</v>
      </c>
      <c r="F221" s="29">
        <f t="array" ref="F221">ROUND(F222+F231,2)</f>
        <v>0</v>
      </c>
      <c r="G221" s="29">
        <f t="array" ref="G221">ROUND(G222+G231,2)</f>
        <v>0</v>
      </c>
      <c r="H221" s="29">
        <f t="array" ref="H221">ROUND(H222+H231,2)</f>
        <v>0</v>
      </c>
      <c r="I221" s="29">
        <f t="array" ref="I221">ROUND(I222+I231,2)</f>
        <v>0</v>
      </c>
      <c r="J221" s="29">
        <f t="array" ref="J221">ROUND(J222+J231,2)</f>
        <v>0</v>
      </c>
      <c r="K221" s="29">
        <f t="array" ref="K221">ROUND(K222+K231,2)</f>
        <v>0</v>
      </c>
      <c r="L221" s="29">
        <f t="array" ref="L221">ROUND(L222+L231,2)</f>
        <v>0</v>
      </c>
      <c r="M221" s="29">
        <f t="array" ref="M221">ROUND(M222+M231,2)</f>
        <v>0</v>
      </c>
      <c r="N221" s="29">
        <f t="array" ref="N221">ROUND(N222+N231,2)</f>
        <v>0</v>
      </c>
      <c r="P221" s="299"/>
      <c r="Q221" s="32"/>
    </row>
    <row r="222" spans="1:17">
      <c r="A222" s="299"/>
      <c r="B222" s="299" t="s">
        <v>1006</v>
      </c>
      <c r="C222" s="299"/>
      <c r="D222" s="113" t="s">
        <v>1007</v>
      </c>
      <c r="E222" s="29">
        <f t="array" ref="E222">ROUND(E111+E168,2)</f>
        <v>0</v>
      </c>
      <c r="F222" s="29">
        <f t="array" ref="F222">ROUND(F111+F168,2)</f>
        <v>0</v>
      </c>
      <c r="G222" s="29">
        <f t="array" ref="G222">ROUND(G111+G168,2)</f>
        <v>0</v>
      </c>
      <c r="H222" s="29">
        <f t="array" ref="H222">ROUND(H111+H168,2)</f>
        <v>0</v>
      </c>
      <c r="I222" s="29">
        <f t="array" ref="I222">ROUND(I111+I168,2)</f>
        <v>0</v>
      </c>
      <c r="J222" s="29">
        <f t="array" ref="J222">ROUND(J111+J168,2)</f>
        <v>0</v>
      </c>
      <c r="K222" s="29">
        <f t="array" ref="K222">ROUND(K111+K168,2)</f>
        <v>0</v>
      </c>
      <c r="L222" s="29">
        <f t="array" ref="L222">ROUND(L111+L168,2)</f>
        <v>0</v>
      </c>
      <c r="M222" s="29">
        <f t="array" ref="M222">ROUND(M111+M168,2)</f>
        <v>0</v>
      </c>
      <c r="N222" s="29">
        <f t="array" ref="N222">ROUND(N111+N168,2)</f>
        <v>0</v>
      </c>
      <c r="P222" s="299"/>
      <c r="Q222" s="32"/>
    </row>
    <row r="223" spans="1:17">
      <c r="A223" s="299"/>
      <c r="B223" s="299" t="s">
        <v>1008</v>
      </c>
      <c r="C223" s="299"/>
      <c r="D223" s="113" t="s">
        <v>1009</v>
      </c>
      <c r="E223" s="29">
        <f t="array" ref="E223">ROUND(E112,2)</f>
        <v>0</v>
      </c>
      <c r="F223" s="29">
        <f t="array" ref="F223">ROUND(F112,2)</f>
        <v>0</v>
      </c>
      <c r="G223" s="29">
        <f t="array" ref="G223">ROUND(G112,2)</f>
        <v>0</v>
      </c>
      <c r="H223" s="29">
        <f t="array" ref="H223">ROUND(H112,2)</f>
        <v>0</v>
      </c>
      <c r="I223" s="29">
        <f t="array" ref="I223">ROUND(I112,2)</f>
        <v>0</v>
      </c>
      <c r="J223" s="29">
        <f t="array" ref="J223">ROUND(J112,2)</f>
        <v>0</v>
      </c>
      <c r="K223" s="29">
        <f t="array" ref="K223">ROUND(K112,2)</f>
        <v>0</v>
      </c>
      <c r="L223" s="29">
        <f t="array" ref="L223">ROUND(L112,2)</f>
        <v>0</v>
      </c>
      <c r="M223" s="29">
        <f t="array" ref="M223">ROUND(M112,2)</f>
        <v>0</v>
      </c>
      <c r="N223" s="29">
        <f t="array" ref="N223">ROUND(N112,2)</f>
        <v>0</v>
      </c>
      <c r="P223" s="299"/>
      <c r="Q223" s="32"/>
    </row>
    <row r="224" spans="1:17" ht="30">
      <c r="A224" s="299"/>
      <c r="B224" s="299" t="s">
        <v>1010</v>
      </c>
      <c r="C224" s="299"/>
      <c r="D224" s="30" t="s">
        <v>1011</v>
      </c>
      <c r="E224" s="29">
        <f t="array" ref="E224">ROUND(E113,2)</f>
        <v>0</v>
      </c>
      <c r="F224" s="29">
        <f t="array" ref="F224">ROUND(F113,2)</f>
        <v>0</v>
      </c>
      <c r="G224" s="29">
        <f t="array" ref="G224">ROUND(G113,2)</f>
        <v>0</v>
      </c>
      <c r="H224" s="29">
        <f t="array" ref="H224">ROUND(H113,2)</f>
        <v>0</v>
      </c>
      <c r="I224" s="29">
        <f t="array" ref="I224">ROUND(I113,2)</f>
        <v>0</v>
      </c>
      <c r="J224" s="29">
        <f t="array" ref="J224">ROUND(J113,2)</f>
        <v>0</v>
      </c>
      <c r="K224" s="29">
        <f t="array" ref="K224">ROUND(K113,2)</f>
        <v>0</v>
      </c>
      <c r="L224" s="29">
        <f t="array" ref="L224">ROUND(L113,2)</f>
        <v>0</v>
      </c>
      <c r="M224" s="29">
        <f t="array" ref="M224">ROUND(M113,2)</f>
        <v>0</v>
      </c>
      <c r="N224" s="29">
        <f t="array" ref="N224">ROUND(N113,2)</f>
        <v>0</v>
      </c>
      <c r="P224" s="299"/>
      <c r="Q224" s="32"/>
    </row>
    <row r="225" spans="1:17">
      <c r="A225" s="299"/>
      <c r="B225" s="299" t="s">
        <v>1012</v>
      </c>
      <c r="C225" s="299"/>
      <c r="D225" s="30" t="s">
        <v>1013</v>
      </c>
      <c r="E225" s="29">
        <f t="array" ref="E225">ROUND(E114,2)</f>
        <v>0</v>
      </c>
      <c r="F225" s="29">
        <f t="array" ref="F225">ROUND(F114,2)</f>
        <v>0</v>
      </c>
      <c r="G225" s="29">
        <f t="array" ref="G225">ROUND(G114,2)</f>
        <v>0</v>
      </c>
      <c r="H225" s="29">
        <f t="array" ref="H225">ROUND(H114,2)</f>
        <v>0</v>
      </c>
      <c r="I225" s="29">
        <f t="array" ref="I225">ROUND(I114,2)</f>
        <v>0</v>
      </c>
      <c r="J225" s="29">
        <f t="array" ref="J225">ROUND(J114,2)</f>
        <v>0</v>
      </c>
      <c r="K225" s="29">
        <f t="array" ref="K225">ROUND(K114,2)</f>
        <v>0</v>
      </c>
      <c r="L225" s="29">
        <f t="array" ref="L225">ROUND(L114,2)</f>
        <v>0</v>
      </c>
      <c r="M225" s="29">
        <f t="array" ref="M225">ROUND(M114,2)</f>
        <v>0</v>
      </c>
      <c r="N225" s="29">
        <f t="array" ref="N225">ROUND(N114,2)</f>
        <v>0</v>
      </c>
      <c r="P225" s="299"/>
      <c r="Q225" s="32"/>
    </row>
    <row r="226" spans="1:17">
      <c r="A226" s="299"/>
      <c r="B226" s="299" t="s">
        <v>1014</v>
      </c>
      <c r="C226" s="299"/>
      <c r="D226" s="113" t="s">
        <v>1015</v>
      </c>
      <c r="E226" s="29">
        <f t="array" ref="E226">ROUND(E115+E169,2)</f>
        <v>0</v>
      </c>
      <c r="F226" s="29">
        <f t="array" ref="F226">ROUND(F115+F169,2)</f>
        <v>0</v>
      </c>
      <c r="G226" s="29">
        <f t="array" ref="G226">ROUND(G115+G169,2)</f>
        <v>0</v>
      </c>
      <c r="H226" s="29">
        <f t="array" ref="H226">ROUND(H115+H169,2)</f>
        <v>0</v>
      </c>
      <c r="I226" s="29">
        <f t="array" ref="I226">ROUND(I115+I169,2)</f>
        <v>0</v>
      </c>
      <c r="J226" s="29">
        <f t="array" ref="J226">ROUND(J115+J169,2)</f>
        <v>0</v>
      </c>
      <c r="K226" s="29">
        <f t="array" ref="K226">ROUND(K115+K169,2)</f>
        <v>0</v>
      </c>
      <c r="L226" s="29">
        <f t="array" ref="L226">ROUND(L115+L169,2)</f>
        <v>0</v>
      </c>
      <c r="M226" s="29">
        <f t="array" ref="M226">ROUND(M115+M169,2)</f>
        <v>0</v>
      </c>
      <c r="N226" s="29">
        <f t="array" ref="N226">ROUND(N115+N169,2)</f>
        <v>0</v>
      </c>
      <c r="P226" s="299"/>
      <c r="Q226" s="32"/>
    </row>
    <row r="227" spans="1:17">
      <c r="A227" s="299"/>
      <c r="B227" s="299" t="s">
        <v>1016</v>
      </c>
      <c r="C227" s="299"/>
      <c r="D227" s="113" t="s">
        <v>1017</v>
      </c>
      <c r="E227" s="114">
        <f t="array" ref="E227">ROUND(E170,2)</f>
        <v>0</v>
      </c>
      <c r="F227" s="114">
        <f t="array" ref="F227">ROUND(F170,2)</f>
        <v>0</v>
      </c>
      <c r="G227" s="114">
        <f t="array" ref="G227">ROUND(G170,2)</f>
        <v>0</v>
      </c>
      <c r="H227" s="114">
        <f t="array" ref="H227">ROUND(H170,2)</f>
        <v>0</v>
      </c>
      <c r="I227" s="114">
        <f t="array" ref="I227">ROUND(I170,2)</f>
        <v>0</v>
      </c>
      <c r="J227" s="114">
        <f t="array" ref="J227">ROUND(J170,2)</f>
        <v>0</v>
      </c>
      <c r="K227" s="114">
        <f t="array" ref="K227">ROUND(K170,2)</f>
        <v>0</v>
      </c>
      <c r="L227" s="114">
        <f t="array" ref="L227">ROUND(L170,2)</f>
        <v>0</v>
      </c>
      <c r="M227" s="114">
        <f t="array" ref="M227">ROUND(M170,2)</f>
        <v>0</v>
      </c>
      <c r="N227" s="114">
        <f t="array" ref="N227">ROUND(N170,2)</f>
        <v>0</v>
      </c>
      <c r="P227" s="299"/>
      <c r="Q227" s="32"/>
    </row>
    <row r="228" spans="1:17">
      <c r="A228" s="299"/>
      <c r="B228" s="299" t="s">
        <v>1018</v>
      </c>
      <c r="C228" s="299"/>
      <c r="D228" s="30" t="s">
        <v>1019</v>
      </c>
      <c r="E228" s="114">
        <f t="array" ref="E228">ROUND(E171,2)</f>
        <v>0</v>
      </c>
      <c r="F228" s="114">
        <f t="array" ref="F228">ROUND(F171,2)</f>
        <v>0</v>
      </c>
      <c r="G228" s="114">
        <f t="array" ref="G228">ROUND(G171,2)</f>
        <v>0</v>
      </c>
      <c r="H228" s="114">
        <f t="array" ref="H228">ROUND(H171,2)</f>
        <v>0</v>
      </c>
      <c r="I228" s="114">
        <f t="array" ref="I228">ROUND(I171,2)</f>
        <v>0</v>
      </c>
      <c r="J228" s="114">
        <f t="array" ref="J228">ROUND(J171,2)</f>
        <v>0</v>
      </c>
      <c r="K228" s="114">
        <f t="array" ref="K228">ROUND(K171,2)</f>
        <v>0</v>
      </c>
      <c r="L228" s="114">
        <f t="array" ref="L228">ROUND(L171,2)</f>
        <v>0</v>
      </c>
      <c r="M228" s="114">
        <f t="array" ref="M228">ROUND(M171,2)</f>
        <v>0</v>
      </c>
      <c r="N228" s="114">
        <f t="array" ref="N228">ROUND(N171,2)</f>
        <v>0</v>
      </c>
      <c r="P228" s="299"/>
      <c r="Q228" s="32"/>
    </row>
    <row r="229" spans="1:17">
      <c r="A229" s="299"/>
      <c r="B229" s="299" t="s">
        <v>1020</v>
      </c>
      <c r="C229" s="299"/>
      <c r="D229" s="30" t="s">
        <v>1021</v>
      </c>
      <c r="E229" s="114">
        <f t="array" ref="E229">ROUND(E172,2)</f>
        <v>0</v>
      </c>
      <c r="F229" s="114">
        <f t="array" ref="F229">ROUND(F172,2)</f>
        <v>0</v>
      </c>
      <c r="G229" s="114">
        <f t="array" ref="G229">ROUND(G172,2)</f>
        <v>0</v>
      </c>
      <c r="H229" s="114">
        <f t="array" ref="H229">ROUND(H172,2)</f>
        <v>0</v>
      </c>
      <c r="I229" s="114">
        <f t="array" ref="I229">ROUND(I172,2)</f>
        <v>0</v>
      </c>
      <c r="J229" s="114">
        <f t="array" ref="J229">ROUND(J172,2)</f>
        <v>0</v>
      </c>
      <c r="K229" s="114">
        <f t="array" ref="K229">ROUND(K172,2)</f>
        <v>0</v>
      </c>
      <c r="L229" s="114">
        <f t="array" ref="L229">ROUND(L172,2)</f>
        <v>0</v>
      </c>
      <c r="M229" s="114">
        <f t="array" ref="M229">ROUND(M172,2)</f>
        <v>0</v>
      </c>
      <c r="N229" s="114">
        <f t="array" ref="N229">ROUND(N172,2)</f>
        <v>0</v>
      </c>
      <c r="P229" s="299"/>
      <c r="Q229" s="32"/>
    </row>
    <row r="230" spans="1:17">
      <c r="A230" s="299"/>
      <c r="B230" s="299" t="s">
        <v>1022</v>
      </c>
      <c r="C230" s="299"/>
      <c r="D230" s="113" t="s">
        <v>1023</v>
      </c>
      <c r="E230" s="114">
        <f t="array" ref="E230">ROUND(E118+E173,2)</f>
        <v>0</v>
      </c>
      <c r="F230" s="114">
        <f t="array" ref="F230">ROUND(F118+F173,2)</f>
        <v>0</v>
      </c>
      <c r="G230" s="114">
        <f t="array" ref="G230">ROUND(G118+G173,2)</f>
        <v>0</v>
      </c>
      <c r="H230" s="114">
        <f t="array" ref="H230">ROUND(H118+H173,2)</f>
        <v>0</v>
      </c>
      <c r="I230" s="114">
        <f t="array" ref="I230">ROUND(I118+I173,2)</f>
        <v>0</v>
      </c>
      <c r="J230" s="114">
        <f t="array" ref="J230">ROUND(J118+J173,2)</f>
        <v>0</v>
      </c>
      <c r="K230" s="114">
        <f t="array" ref="K230">ROUND(K118+K173,2)</f>
        <v>0</v>
      </c>
      <c r="L230" s="114">
        <f t="array" ref="L230">ROUND(L118+L173,2)</f>
        <v>0</v>
      </c>
      <c r="M230" s="114">
        <f t="array" ref="M230">ROUND(M118+M173,2)</f>
        <v>0</v>
      </c>
      <c r="N230" s="114">
        <f t="array" ref="N230">ROUND(N118+N173,2)</f>
        <v>0</v>
      </c>
      <c r="P230" s="299"/>
      <c r="Q230" s="32"/>
    </row>
    <row r="231" spans="1:17">
      <c r="A231" s="299"/>
      <c r="B231" s="299" t="s">
        <v>1024</v>
      </c>
      <c r="C231" s="299"/>
      <c r="D231" s="113" t="s">
        <v>1025</v>
      </c>
      <c r="E231" s="114">
        <f t="array" ref="E231">ROUND(E142+E196,2)</f>
        <v>0</v>
      </c>
      <c r="F231" s="114">
        <f t="array" ref="F231">ROUND(F142+F196,2)</f>
        <v>0</v>
      </c>
      <c r="G231" s="114">
        <f t="array" ref="G231">ROUND(G142+G196,2)</f>
        <v>0</v>
      </c>
      <c r="H231" s="114">
        <f t="array" ref="H231">ROUND(H142+H196,2)</f>
        <v>0</v>
      </c>
      <c r="I231" s="114">
        <f t="array" ref="I231">ROUND(I142+I196,2)</f>
        <v>0</v>
      </c>
      <c r="J231" s="114">
        <f t="array" ref="J231">ROUND(J142+J196,2)</f>
        <v>0</v>
      </c>
      <c r="K231" s="114">
        <f t="array" ref="K231">ROUND(K142+K196,2)</f>
        <v>0</v>
      </c>
      <c r="L231" s="114">
        <f t="array" ref="L231">ROUND(L142+L196,2)</f>
        <v>0</v>
      </c>
      <c r="M231" s="114">
        <f t="array" ref="M231">ROUND(M142+M196,2)</f>
        <v>0</v>
      </c>
      <c r="N231" s="114">
        <f t="array" ref="N231">ROUND(N142+N196,2)</f>
        <v>0</v>
      </c>
      <c r="P231" s="299"/>
      <c r="Q231" s="32"/>
    </row>
    <row r="232" spans="1:17" ht="30">
      <c r="A232" s="299"/>
      <c r="B232" s="299" t="s">
        <v>1026</v>
      </c>
      <c r="C232" s="299"/>
      <c r="D232" s="30" t="s">
        <v>1027</v>
      </c>
      <c r="E232" s="114">
        <f t="array" ref="E232">ROUND(E143+E197,2)</f>
        <v>0</v>
      </c>
      <c r="F232" s="114">
        <f t="array" ref="F232">ROUND(F143+F197,2)</f>
        <v>0</v>
      </c>
      <c r="G232" s="114">
        <f t="array" ref="G232">ROUND(G143+G197,2)</f>
        <v>0</v>
      </c>
      <c r="H232" s="114">
        <f t="array" ref="H232">ROUND(H143+H197,2)</f>
        <v>0</v>
      </c>
      <c r="I232" s="114">
        <f t="array" ref="I232">ROUND(I143+I197,2)</f>
        <v>0</v>
      </c>
      <c r="J232" s="114">
        <f t="array" ref="J232">ROUND(J143+J197,2)</f>
        <v>0</v>
      </c>
      <c r="K232" s="114">
        <f t="array" ref="K232">ROUND(K143+K197,2)</f>
        <v>0</v>
      </c>
      <c r="L232" s="114">
        <f t="array" ref="L232">ROUND(L143+L197,2)</f>
        <v>0</v>
      </c>
      <c r="M232" s="114">
        <f t="array" ref="M232">ROUND(M143+M197,2)</f>
        <v>0</v>
      </c>
      <c r="N232" s="114">
        <f t="array" ref="N232">ROUND(N143+N197,2)</f>
        <v>0</v>
      </c>
      <c r="P232" s="299"/>
      <c r="Q232" s="32"/>
    </row>
    <row r="233" spans="1:17">
      <c r="A233" s="299"/>
      <c r="B233" s="299" t="s">
        <v>1028</v>
      </c>
      <c r="C233" s="299"/>
      <c r="D233" s="30" t="s">
        <v>1029</v>
      </c>
      <c r="E233" s="114">
        <f t="array" ref="E233">ROUND(E144+E198,2)</f>
        <v>0</v>
      </c>
      <c r="F233" s="114">
        <f t="array" ref="F233">ROUND(F144+F198,2)</f>
        <v>0</v>
      </c>
      <c r="G233" s="114">
        <f t="array" ref="G233">ROUND(G144+G198,2)</f>
        <v>0</v>
      </c>
      <c r="H233" s="114">
        <f t="array" ref="H233">ROUND(H144+H198,2)</f>
        <v>0</v>
      </c>
      <c r="I233" s="114">
        <f t="array" ref="I233">ROUND(I144+I198,2)</f>
        <v>0</v>
      </c>
      <c r="J233" s="114">
        <f t="array" ref="J233">ROUND(J144+J198,2)</f>
        <v>0</v>
      </c>
      <c r="K233" s="114">
        <f t="array" ref="K233">ROUND(K144+K198,2)</f>
        <v>0</v>
      </c>
      <c r="L233" s="114">
        <f t="array" ref="L233">ROUND(L144+L198,2)</f>
        <v>0</v>
      </c>
      <c r="M233" s="114">
        <f t="array" ref="M233">ROUND(M144+M198,2)</f>
        <v>0</v>
      </c>
      <c r="N233" s="114">
        <f t="array" ref="N233">ROUND(N144+N198,2)</f>
        <v>0</v>
      </c>
      <c r="P233" s="299"/>
      <c r="Q233" s="32"/>
    </row>
    <row r="234" spans="1:17">
      <c r="A234" s="299"/>
      <c r="B234" s="299"/>
      <c r="C234" s="299" t="s">
        <v>12</v>
      </c>
      <c r="P234" s="299"/>
      <c r="Q234" s="32"/>
    </row>
    <row r="235" spans="1:17">
      <c r="A235" s="299"/>
      <c r="B235" s="299"/>
      <c r="C235" s="299" t="s">
        <v>30</v>
      </c>
      <c r="D235" s="299"/>
      <c r="E235" s="299"/>
      <c r="F235" s="299"/>
      <c r="G235" s="299"/>
      <c r="H235" s="299"/>
      <c r="I235" s="299"/>
      <c r="J235" s="299"/>
      <c r="K235" s="299"/>
      <c r="L235" s="299"/>
      <c r="M235" s="299"/>
      <c r="N235" s="299"/>
      <c r="O235" s="299"/>
      <c r="P235" s="299" t="s">
        <v>31</v>
      </c>
      <c r="Q235" s="32"/>
    </row>
    <row r="236" spans="1:17" ht="15" customHeight="1">
      <c r="D236" s="360" t="s">
        <v>276</v>
      </c>
      <c r="E236" s="360"/>
      <c r="F236" s="360"/>
      <c r="G236" s="360"/>
      <c r="H236" s="360"/>
      <c r="I236" s="360"/>
      <c r="J236" s="360"/>
      <c r="K236" s="360"/>
      <c r="L236" s="360"/>
      <c r="M236" s="360"/>
      <c r="N236" s="360"/>
      <c r="O236" s="115"/>
    </row>
  </sheetData>
  <mergeCells count="20">
    <mergeCell ref="D236:N236"/>
    <mergeCell ref="F107:F108"/>
    <mergeCell ref="G107:H107"/>
    <mergeCell ref="I107:I108"/>
    <mergeCell ref="D42:J42"/>
    <mergeCell ref="D68:J68"/>
    <mergeCell ref="D94:J94"/>
    <mergeCell ref="D106:D108"/>
    <mergeCell ref="E106:I106"/>
    <mergeCell ref="J106:N106"/>
    <mergeCell ref="E107:E108"/>
    <mergeCell ref="K107:K108"/>
    <mergeCell ref="L107:M107"/>
    <mergeCell ref="N107:N108"/>
    <mergeCell ref="J107:J108"/>
    <mergeCell ref="D1:J1"/>
    <mergeCell ref="D8:H8"/>
    <mergeCell ref="I8:J8"/>
    <mergeCell ref="E9:G9"/>
    <mergeCell ref="H9:J9"/>
  </mergeCells>
  <phoneticPr fontId="16" type="noConversion"/>
  <dataValidations count="2">
    <dataValidation type="decimal" allowBlank="1" showInputMessage="1" showErrorMessage="1" errorTitle="Input Error" error="Please enter a numeric value between 0 and 99999999999999999" sqref="E221:N233 E210:N210 E196:N198 E184:N184 E167:N173 E155:N155 E142:N144 E130:N130 E110:N118 G67 J67 E13:J18 E29:J29 E40:J41 E43:J45 E56:J56">
      <formula1>0</formula1>
      <formula2>99999999999999900</formula2>
    </dataValidation>
    <dataValidation type="decimal" allowBlank="1" showInputMessage="1" showErrorMessage="1" errorTitle="Input Error" error="Please enter a numeric value between -99999999999999999 and 99999999999999999" sqref="E92:J93 E83:J83 E69:J74 H67:I67 E67:F67">
      <formula1>-99999999999999900</formula1>
      <formula2>99999999999999900</formula2>
    </dataValidation>
  </dataValidations>
  <hyperlinks>
    <hyperlink ref="D3" location="Navigation!E17" display="Back To Navigation Page"/>
  </hyperlinks>
  <pageMargins left="0.75" right="0.75" top="1" bottom="1" header="0.5" footer="0.5"/>
  <pageSetup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39"/>
  <sheetViews>
    <sheetView showGridLines="0" workbookViewId="0">
      <pane xSplit="4" ySplit="1" topLeftCell="E2" activePane="bottomRight" state="frozen"/>
      <selection activeCell="D1" sqref="D1"/>
      <selection pane="topRight" activeCell="E1" sqref="E1"/>
      <selection pane="bottomLeft" activeCell="D2" sqref="D2"/>
      <selection pane="bottomRight" sqref="A1:C1048576"/>
    </sheetView>
  </sheetViews>
  <sheetFormatPr defaultRowHeight="15"/>
  <cols>
    <col min="1" max="1" width="9.140625" hidden="1" customWidth="1"/>
    <col min="2" max="2" width="9.5703125" hidden="1" customWidth="1"/>
    <col min="3" max="3" width="10.85546875" hidden="1" customWidth="1"/>
    <col min="4" max="4" width="44.85546875" customWidth="1"/>
    <col min="5" max="12" width="16.7109375" customWidth="1"/>
    <col min="13" max="13" width="17.7109375" customWidth="1"/>
  </cols>
  <sheetData>
    <row r="1" spans="1:15" ht="27.95" customHeight="1">
      <c r="A1" s="90" t="s">
        <v>2217</v>
      </c>
      <c r="D1" s="315" t="s">
        <v>5</v>
      </c>
      <c r="E1" s="315"/>
      <c r="F1" s="315"/>
      <c r="G1" s="315"/>
      <c r="H1" s="315"/>
      <c r="I1" s="315"/>
      <c r="J1" s="315"/>
      <c r="K1" s="315"/>
      <c r="L1" s="315"/>
      <c r="M1" s="315"/>
    </row>
    <row r="3" spans="1:15">
      <c r="D3" s="2" t="s">
        <v>8</v>
      </c>
    </row>
    <row r="4" spans="1:15" hidden="1">
      <c r="A4" s="299"/>
      <c r="B4" s="299"/>
      <c r="C4" s="299" t="s">
        <v>2155</v>
      </c>
      <c r="D4" s="299"/>
      <c r="E4" s="299"/>
      <c r="F4" s="299"/>
      <c r="G4" s="299"/>
      <c r="H4" s="299"/>
      <c r="I4" s="299"/>
      <c r="J4" s="299"/>
      <c r="K4" s="299"/>
      <c r="L4" s="299"/>
      <c r="M4" s="299"/>
      <c r="N4" s="299"/>
      <c r="O4" s="299"/>
    </row>
    <row r="5" spans="1:15" hidden="1">
      <c r="A5" s="299"/>
      <c r="B5" s="299"/>
      <c r="C5" s="299"/>
      <c r="D5" s="299"/>
      <c r="E5" s="299" t="s">
        <v>405</v>
      </c>
      <c r="F5" s="299" t="s">
        <v>405</v>
      </c>
      <c r="G5" s="299" t="s">
        <v>405</v>
      </c>
      <c r="H5" s="299" t="s">
        <v>1032</v>
      </c>
      <c r="I5" s="299" t="s">
        <v>1033</v>
      </c>
      <c r="J5" s="299" t="s">
        <v>402</v>
      </c>
      <c r="K5" s="299" t="s">
        <v>1034</v>
      </c>
      <c r="L5" s="299" t="s">
        <v>1034</v>
      </c>
      <c r="M5" s="299" t="s">
        <v>1034</v>
      </c>
      <c r="N5" s="299"/>
      <c r="O5" s="299"/>
    </row>
    <row r="6" spans="1:15" hidden="1">
      <c r="A6" s="299"/>
      <c r="B6" s="299"/>
      <c r="C6" s="299"/>
      <c r="D6" s="299"/>
      <c r="E6" s="299" t="s">
        <v>1035</v>
      </c>
      <c r="F6" s="299" t="s">
        <v>1036</v>
      </c>
      <c r="G6" s="299"/>
      <c r="H6" s="299"/>
      <c r="I6" s="299"/>
      <c r="J6" s="299"/>
      <c r="K6" s="299" t="s">
        <v>1037</v>
      </c>
      <c r="L6" s="299" t="s">
        <v>1038</v>
      </c>
      <c r="M6" s="299" t="s">
        <v>1058</v>
      </c>
      <c r="N6" s="299"/>
      <c r="O6" s="299"/>
    </row>
    <row r="7" spans="1:15" hidden="1">
      <c r="A7" s="299"/>
      <c r="B7" s="299"/>
      <c r="C7" s="299" t="s">
        <v>10</v>
      </c>
      <c r="D7" s="299" t="s">
        <v>11</v>
      </c>
      <c r="E7" s="299"/>
      <c r="F7" s="299"/>
      <c r="G7" s="299"/>
      <c r="H7" s="299"/>
      <c r="I7" s="299"/>
      <c r="J7" s="299"/>
      <c r="K7" s="299"/>
      <c r="L7" s="299"/>
      <c r="M7" s="299"/>
      <c r="N7" s="299" t="s">
        <v>12</v>
      </c>
      <c r="O7" s="299" t="s">
        <v>13</v>
      </c>
    </row>
    <row r="8" spans="1:15" ht="15" customHeight="1">
      <c r="A8" s="299"/>
      <c r="B8" s="299"/>
      <c r="C8" s="299" t="s">
        <v>11</v>
      </c>
      <c r="D8" s="445" t="s">
        <v>1059</v>
      </c>
      <c r="E8" s="446"/>
      <c r="F8" s="446"/>
      <c r="G8" s="446"/>
      <c r="H8" s="446"/>
      <c r="I8" s="446"/>
      <c r="J8" s="446"/>
      <c r="K8" s="446"/>
      <c r="L8" s="446"/>
      <c r="M8" s="116" t="s">
        <v>143</v>
      </c>
      <c r="O8" s="299"/>
    </row>
    <row r="9" spans="1:15" ht="15" customHeight="1">
      <c r="A9" s="299"/>
      <c r="B9" s="299"/>
      <c r="C9" s="299" t="s">
        <v>11</v>
      </c>
      <c r="D9" s="397"/>
      <c r="E9" s="436" t="s">
        <v>1060</v>
      </c>
      <c r="F9" s="436" t="s">
        <v>1061</v>
      </c>
      <c r="G9" s="436" t="s">
        <v>102</v>
      </c>
      <c r="H9" s="436" t="s">
        <v>951</v>
      </c>
      <c r="I9" s="436" t="s">
        <v>1062</v>
      </c>
      <c r="J9" s="436" t="s">
        <v>420</v>
      </c>
      <c r="K9" s="436" t="s">
        <v>1063</v>
      </c>
      <c r="L9" s="436"/>
      <c r="M9" s="436"/>
      <c r="O9" s="299"/>
    </row>
    <row r="10" spans="1:15" ht="45">
      <c r="A10" s="299"/>
      <c r="B10" s="299"/>
      <c r="C10" s="299" t="s">
        <v>11</v>
      </c>
      <c r="D10" s="373"/>
      <c r="E10" s="436"/>
      <c r="F10" s="436"/>
      <c r="G10" s="436"/>
      <c r="H10" s="436"/>
      <c r="I10" s="436"/>
      <c r="J10" s="436"/>
      <c r="K10" s="24" t="s">
        <v>1064</v>
      </c>
      <c r="L10" s="24" t="s">
        <v>1065</v>
      </c>
      <c r="M10" s="24" t="s">
        <v>1066</v>
      </c>
      <c r="O10" s="299"/>
    </row>
    <row r="11" spans="1:15">
      <c r="A11" s="299"/>
      <c r="B11" s="299"/>
      <c r="C11" s="299" t="s">
        <v>11</v>
      </c>
      <c r="D11" s="372" t="s">
        <v>1067</v>
      </c>
      <c r="E11" s="372"/>
      <c r="F11" s="372"/>
      <c r="G11" s="372"/>
      <c r="H11" s="372"/>
      <c r="I11" s="372"/>
      <c r="J11" s="372"/>
      <c r="K11" s="372"/>
      <c r="L11" s="372"/>
      <c r="M11" s="372"/>
      <c r="O11" s="299"/>
    </row>
    <row r="12" spans="1:15" hidden="1">
      <c r="A12" s="299"/>
      <c r="B12" s="299"/>
      <c r="C12" s="299" t="s">
        <v>12</v>
      </c>
      <c r="O12" s="299"/>
    </row>
    <row r="13" spans="1:15">
      <c r="A13" s="299"/>
      <c r="B13" s="299" t="s">
        <v>1068</v>
      </c>
      <c r="C13" s="299"/>
      <c r="D13" s="75" t="s">
        <v>1069</v>
      </c>
      <c r="E13" s="117"/>
      <c r="F13" s="117"/>
      <c r="G13" s="114">
        <f t="array" ref="G13">ROUND(E13+F13,2)</f>
        <v>0</v>
      </c>
      <c r="H13" s="117"/>
      <c r="I13" s="117"/>
      <c r="J13" s="117"/>
      <c r="K13" s="117"/>
      <c r="L13" s="117"/>
      <c r="M13" s="117"/>
      <c r="O13" s="299"/>
    </row>
    <row r="14" spans="1:15">
      <c r="A14" s="299"/>
      <c r="B14" s="299" t="s">
        <v>1070</v>
      </c>
      <c r="C14" s="299"/>
      <c r="D14" s="75" t="s">
        <v>1071</v>
      </c>
      <c r="E14" s="114">
        <f t="array" ref="E14">ROUND(E15+E19,2)</f>
        <v>0</v>
      </c>
      <c r="F14" s="114">
        <f t="array" ref="F14">ROUND(F15+F19,2)</f>
        <v>0</v>
      </c>
      <c r="G14" s="114">
        <f t="array" ref="G14">ROUND(E14+F14,2)</f>
        <v>0</v>
      </c>
      <c r="H14" s="114">
        <f t="array" ref="H14">ROUND(H15+H19,2)</f>
        <v>0</v>
      </c>
      <c r="I14" s="114">
        <f t="array" ref="I14">ROUND(I15+I19,2)</f>
        <v>0</v>
      </c>
      <c r="J14" s="114">
        <f t="array" ref="J14">ROUND(J15+J19,2)</f>
        <v>0</v>
      </c>
      <c r="K14" s="114">
        <f t="array" ref="K14">ROUND(MIN(K15,K19),2)</f>
        <v>0</v>
      </c>
      <c r="L14" s="114">
        <f t="array" ref="L14">ROUND(MAX(L15,L19),2)</f>
        <v>0</v>
      </c>
      <c r="M14" s="114">
        <f t="array" ref="M14">ROUND((IF((H15+H19)&gt;0,(((H15*M15)+(H19*M19)))/(H15+H19),0)),2)</f>
        <v>0</v>
      </c>
      <c r="O14" s="299"/>
    </row>
    <row r="15" spans="1:15">
      <c r="A15" s="299"/>
      <c r="B15" s="299" t="s">
        <v>1072</v>
      </c>
      <c r="C15" s="299"/>
      <c r="D15" s="75" t="s">
        <v>1073</v>
      </c>
      <c r="E15" s="114">
        <f t="array" ref="E15">ROUND(E16+E17+E18,2)</f>
        <v>0</v>
      </c>
      <c r="F15" s="114">
        <f t="array" ref="F15">ROUND(F16+F17+F18,2)</f>
        <v>0</v>
      </c>
      <c r="G15" s="114">
        <f t="array" ref="G15">ROUND(E15+F15,2)</f>
        <v>0</v>
      </c>
      <c r="H15" s="114">
        <f t="array" ref="H15">ROUND(H16+H17+H18,2)</f>
        <v>0</v>
      </c>
      <c r="I15" s="114">
        <f t="array" ref="I15">ROUND(I16+I17+I18,2)</f>
        <v>0</v>
      </c>
      <c r="J15" s="114">
        <f t="array" ref="J15">ROUND(J16+J17+J18,2)</f>
        <v>0</v>
      </c>
      <c r="K15" s="114">
        <f t="array" ref="K15">ROUND(MIN(K16,K17,K18),2)</f>
        <v>0</v>
      </c>
      <c r="L15" s="114">
        <f t="array" ref="L15">ROUND(MAX(L16,L17,L18),2)</f>
        <v>0</v>
      </c>
      <c r="M15" s="114">
        <f t="array" ref="M15">ROUND((IF(H16+H17+H18&gt;0,((M16*H16)+(M17*H17)+(M18*H18))/(H16+H17+H18),0)),2)</f>
        <v>0</v>
      </c>
      <c r="O15" s="299"/>
    </row>
    <row r="16" spans="1:15">
      <c r="A16" s="299"/>
      <c r="B16" s="299" t="s">
        <v>1074</v>
      </c>
      <c r="C16" s="299"/>
      <c r="D16" s="59" t="s">
        <v>1075</v>
      </c>
      <c r="E16" s="117"/>
      <c r="F16" s="117"/>
      <c r="G16" s="114">
        <f t="array" ref="G16">ROUND(E16+F16,2)</f>
        <v>0</v>
      </c>
      <c r="H16" s="117"/>
      <c r="I16" s="117"/>
      <c r="J16" s="117"/>
      <c r="K16" s="117"/>
      <c r="L16" s="117"/>
      <c r="M16" s="117"/>
      <c r="O16" s="299"/>
    </row>
    <row r="17" spans="1:15">
      <c r="A17" s="299"/>
      <c r="B17" s="299" t="s">
        <v>1076</v>
      </c>
      <c r="C17" s="299"/>
      <c r="D17" s="59" t="s">
        <v>1077</v>
      </c>
      <c r="E17" s="117"/>
      <c r="F17" s="117"/>
      <c r="G17" s="114">
        <f t="array" ref="G17">ROUND(E17+F17,2)</f>
        <v>0</v>
      </c>
      <c r="H17" s="117"/>
      <c r="I17" s="117"/>
      <c r="J17" s="117"/>
      <c r="K17" s="117"/>
      <c r="L17" s="117"/>
      <c r="M17" s="117"/>
      <c r="O17" s="299"/>
    </row>
    <row r="18" spans="1:15">
      <c r="A18" s="299"/>
      <c r="B18" s="299" t="s">
        <v>1078</v>
      </c>
      <c r="C18" s="299"/>
      <c r="D18" s="59" t="s">
        <v>1079</v>
      </c>
      <c r="E18" s="117"/>
      <c r="F18" s="117"/>
      <c r="G18" s="114">
        <f t="array" ref="G18">ROUND(E18+F18,2)</f>
        <v>0</v>
      </c>
      <c r="H18" s="117"/>
      <c r="I18" s="117"/>
      <c r="J18" s="117"/>
      <c r="K18" s="117"/>
      <c r="L18" s="117"/>
      <c r="M18" s="117"/>
      <c r="O18" s="299"/>
    </row>
    <row r="19" spans="1:15">
      <c r="A19" s="299"/>
      <c r="B19" s="299" t="s">
        <v>1080</v>
      </c>
      <c r="C19" s="299"/>
      <c r="D19" s="75" t="s">
        <v>1081</v>
      </c>
      <c r="E19" s="114">
        <f t="array" ref="E19">ROUND(E20+E21+E22,2)</f>
        <v>0</v>
      </c>
      <c r="F19" s="114">
        <f t="array" ref="F19">ROUND(F20+F21+F22,2)</f>
        <v>0</v>
      </c>
      <c r="G19" s="114">
        <f t="array" ref="G19">ROUND(E19+F19,2)</f>
        <v>0</v>
      </c>
      <c r="H19" s="114">
        <f t="array" ref="H19">ROUND(H20+H21+H22,2)</f>
        <v>0</v>
      </c>
      <c r="I19" s="114">
        <f t="array" ref="I19">ROUND(I20+I21+I22,2)</f>
        <v>0</v>
      </c>
      <c r="J19" s="114">
        <f t="array" ref="J19">ROUND(J20+J21+J22,2)</f>
        <v>0</v>
      </c>
      <c r="K19" s="114">
        <f t="array" ref="K19">ROUND(MIN(K20,K21,K22),2)</f>
        <v>0</v>
      </c>
      <c r="L19" s="114">
        <f t="array" ref="L19">ROUND(MAX(L20,L21,L22),2)</f>
        <v>0</v>
      </c>
      <c r="M19" s="114">
        <f t="array" ref="M19">ROUND((IF(H20+H21+H22&gt;0,((M20*H20)+(M21*H21)+(M22*H22))/(H20+H21+H22),0)),2)</f>
        <v>0</v>
      </c>
      <c r="O19" s="299"/>
    </row>
    <row r="20" spans="1:15">
      <c r="A20" s="299"/>
      <c r="B20" s="299" t="s">
        <v>1082</v>
      </c>
      <c r="C20" s="299"/>
      <c r="D20" s="59" t="s">
        <v>1083</v>
      </c>
      <c r="E20" s="117"/>
      <c r="F20" s="117"/>
      <c r="G20" s="114">
        <f t="array" ref="G20">ROUND(E20+F20,2)</f>
        <v>0</v>
      </c>
      <c r="H20" s="117"/>
      <c r="I20" s="117"/>
      <c r="J20" s="117"/>
      <c r="K20" s="117"/>
      <c r="L20" s="117"/>
      <c r="M20" s="117"/>
      <c r="O20" s="299"/>
    </row>
    <row r="21" spans="1:15">
      <c r="A21" s="299"/>
      <c r="B21" s="299" t="s">
        <v>1084</v>
      </c>
      <c r="C21" s="299"/>
      <c r="D21" s="59" t="s">
        <v>1085</v>
      </c>
      <c r="E21" s="117"/>
      <c r="F21" s="117"/>
      <c r="G21" s="114">
        <f t="array" ref="G21">ROUND(E21+F21,2)</f>
        <v>0</v>
      </c>
      <c r="H21" s="117"/>
      <c r="I21" s="117"/>
      <c r="J21" s="117"/>
      <c r="K21" s="117"/>
      <c r="L21" s="117"/>
      <c r="M21" s="117"/>
      <c r="O21" s="299"/>
    </row>
    <row r="22" spans="1:15">
      <c r="A22" s="299"/>
      <c r="B22" s="299" t="s">
        <v>1086</v>
      </c>
      <c r="C22" s="299"/>
      <c r="D22" s="59" t="s">
        <v>1087</v>
      </c>
      <c r="E22" s="117"/>
      <c r="F22" s="117"/>
      <c r="G22" s="114">
        <f t="array" ref="G22">ROUND(E22+F22,2)</f>
        <v>0</v>
      </c>
      <c r="H22" s="117"/>
      <c r="I22" s="117"/>
      <c r="J22" s="117"/>
      <c r="K22" s="117"/>
      <c r="L22" s="117"/>
      <c r="M22" s="117"/>
      <c r="O22" s="299"/>
    </row>
    <row r="23" spans="1:15" ht="15" customHeight="1">
      <c r="A23" s="299"/>
      <c r="B23" s="299"/>
      <c r="C23" s="299"/>
      <c r="D23" s="439" t="s">
        <v>1088</v>
      </c>
      <c r="E23" s="440"/>
      <c r="F23" s="440"/>
      <c r="G23" s="440"/>
      <c r="H23" s="440"/>
      <c r="I23" s="440"/>
      <c r="J23" s="440"/>
      <c r="K23" s="440"/>
      <c r="L23" s="440"/>
      <c r="M23" s="441"/>
      <c r="O23" s="299"/>
    </row>
    <row r="24" spans="1:15" ht="15" customHeight="1">
      <c r="A24" s="299"/>
      <c r="B24" s="299" t="s">
        <v>1089</v>
      </c>
      <c r="C24" s="299"/>
      <c r="D24" s="75" t="s">
        <v>1090</v>
      </c>
      <c r="E24" s="117"/>
      <c r="F24" s="117"/>
      <c r="G24" s="114">
        <f t="array" ref="G24">ROUND(E24+F24,2)</f>
        <v>0</v>
      </c>
      <c r="H24" s="117"/>
      <c r="I24" s="117"/>
      <c r="J24" s="117"/>
      <c r="K24" s="117"/>
      <c r="L24" s="117"/>
      <c r="M24" s="117"/>
      <c r="O24" s="299"/>
    </row>
    <row r="25" spans="1:15">
      <c r="A25" s="299"/>
      <c r="B25" s="299" t="s">
        <v>1091</v>
      </c>
      <c r="C25" s="299"/>
      <c r="D25" s="75" t="s">
        <v>1092</v>
      </c>
      <c r="E25" s="114">
        <f t="array" ref="E25">ROUND(E26+E30,2)</f>
        <v>0</v>
      </c>
      <c r="F25" s="114">
        <f t="array" ref="F25">ROUND(F26+F30,2)</f>
        <v>0</v>
      </c>
      <c r="G25" s="114">
        <f t="array" ref="G25">ROUND(E25+F25,2)</f>
        <v>0</v>
      </c>
      <c r="H25" s="114">
        <f t="array" ref="H25">ROUND(H26+H30,2)</f>
        <v>0</v>
      </c>
      <c r="I25" s="114">
        <f t="array" ref="I25">ROUND(I26+I30,2)</f>
        <v>0</v>
      </c>
      <c r="J25" s="114">
        <f t="array" ref="J25">ROUND(J26+J30,2)</f>
        <v>0</v>
      </c>
      <c r="K25" s="114">
        <f t="array" ref="K25">ROUND(MIN(K26,K30),2)</f>
        <v>0</v>
      </c>
      <c r="L25" s="114">
        <f t="array" ref="L25">ROUND(MAX(L26,L30),2)</f>
        <v>0</v>
      </c>
      <c r="M25" s="114">
        <f t="array" ref="M25">ROUND((IF((H26+H30)&gt;0,(((H26*M26)+(H30*M30)))/(H26+H30),0)),2)</f>
        <v>0</v>
      </c>
      <c r="O25" s="299"/>
    </row>
    <row r="26" spans="1:15">
      <c r="A26" s="299"/>
      <c r="B26" s="299" t="s">
        <v>1093</v>
      </c>
      <c r="C26" s="299"/>
      <c r="D26" s="75" t="s">
        <v>1094</v>
      </c>
      <c r="E26" s="114">
        <f t="array" ref="E26">ROUND(E27+E28+E29,2)</f>
        <v>0</v>
      </c>
      <c r="F26" s="114">
        <f t="array" ref="F26">ROUND(F27+F28+F29,2)</f>
        <v>0</v>
      </c>
      <c r="G26" s="114">
        <f t="array" ref="G26">ROUND(E26+F26,2)</f>
        <v>0</v>
      </c>
      <c r="H26" s="114">
        <f t="array" ref="H26">ROUND(H27+H28+H29,2)</f>
        <v>0</v>
      </c>
      <c r="I26" s="114">
        <f t="array" ref="I26">ROUND(I27+I28+I29,2)</f>
        <v>0</v>
      </c>
      <c r="J26" s="114">
        <f t="array" ref="J26">ROUND(J27+J28+J29,2)</f>
        <v>0</v>
      </c>
      <c r="K26" s="114">
        <f t="array" ref="K26">ROUND(MIN(K27,K28,K29),2)</f>
        <v>0</v>
      </c>
      <c r="L26" s="114">
        <f t="array" ref="L26">ROUND(MAX(L27,L28,L29),2)</f>
        <v>0</v>
      </c>
      <c r="M26" s="114">
        <f t="array" ref="M26">ROUND((IF(H27+H28+H29&gt;0,((M27*H27)+(M28*H28)+(M29*H29))/(H27+H28+H29),0)),2)</f>
        <v>0</v>
      </c>
      <c r="O26" s="299"/>
    </row>
    <row r="27" spans="1:15">
      <c r="A27" s="299"/>
      <c r="B27" s="299" t="s">
        <v>1095</v>
      </c>
      <c r="C27" s="299"/>
      <c r="D27" s="59" t="s">
        <v>1096</v>
      </c>
      <c r="E27" s="117"/>
      <c r="F27" s="117"/>
      <c r="G27" s="114">
        <f t="array" ref="G27">ROUND(E27+F27,2)</f>
        <v>0</v>
      </c>
      <c r="H27" s="117"/>
      <c r="I27" s="117"/>
      <c r="J27" s="117"/>
      <c r="K27" s="117"/>
      <c r="L27" s="117"/>
      <c r="M27" s="117"/>
      <c r="O27" s="299"/>
    </row>
    <row r="28" spans="1:15">
      <c r="A28" s="299"/>
      <c r="B28" s="299" t="s">
        <v>1097</v>
      </c>
      <c r="C28" s="299"/>
      <c r="D28" s="59" t="s">
        <v>1098</v>
      </c>
      <c r="E28" s="117"/>
      <c r="F28" s="117"/>
      <c r="G28" s="114">
        <f t="array" ref="G28">ROUND(E28+F28,2)</f>
        <v>0</v>
      </c>
      <c r="H28" s="117"/>
      <c r="I28" s="117"/>
      <c r="J28" s="117"/>
      <c r="K28" s="117"/>
      <c r="L28" s="117"/>
      <c r="M28" s="117"/>
      <c r="O28" s="299"/>
    </row>
    <row r="29" spans="1:15">
      <c r="A29" s="299"/>
      <c r="B29" s="299" t="s">
        <v>1099</v>
      </c>
      <c r="C29" s="299"/>
      <c r="D29" s="59" t="s">
        <v>1100</v>
      </c>
      <c r="E29" s="117"/>
      <c r="F29" s="117"/>
      <c r="G29" s="114">
        <f t="array" ref="G29">ROUND(E29+F29,2)</f>
        <v>0</v>
      </c>
      <c r="H29" s="117"/>
      <c r="I29" s="117"/>
      <c r="J29" s="117"/>
      <c r="K29" s="117"/>
      <c r="L29" s="117"/>
      <c r="M29" s="117"/>
      <c r="O29" s="299"/>
    </row>
    <row r="30" spans="1:15">
      <c r="A30" s="299"/>
      <c r="B30" s="299" t="s">
        <v>1101</v>
      </c>
      <c r="C30" s="299"/>
      <c r="D30" s="75" t="s">
        <v>1102</v>
      </c>
      <c r="E30" s="114">
        <f t="array" ref="E30">ROUND(E31+E32+E33,2)</f>
        <v>0</v>
      </c>
      <c r="F30" s="114">
        <f t="array" ref="F30">ROUND(F31+F32+F33,2)</f>
        <v>0</v>
      </c>
      <c r="G30" s="114">
        <f t="array" ref="G30">ROUND(E30+F30,2)</f>
        <v>0</v>
      </c>
      <c r="H30" s="114">
        <f t="array" ref="H30">ROUND(H31+H32+H33,2)</f>
        <v>0</v>
      </c>
      <c r="I30" s="114">
        <f t="array" ref="I30">ROUND(I31+I32+I33,2)</f>
        <v>0</v>
      </c>
      <c r="J30" s="114">
        <f t="array" ref="J30">ROUND(J31+J32+J33,2)</f>
        <v>0</v>
      </c>
      <c r="K30" s="114">
        <f t="array" ref="K30">ROUND(MIN(K31,K32,K33),2)</f>
        <v>0</v>
      </c>
      <c r="L30" s="114">
        <f t="array" ref="L30">ROUND(MAX(L31,L32,L33),2)</f>
        <v>0</v>
      </c>
      <c r="M30" s="114">
        <f t="array" ref="M30">ROUND((IF(H31+H32+H33&gt;0,((M31*H31)+(M32*H32)+(M33*H33))/(H31+H32+H33),0)),2)</f>
        <v>0</v>
      </c>
      <c r="O30" s="299"/>
    </row>
    <row r="31" spans="1:15">
      <c r="A31" s="299"/>
      <c r="B31" s="299" t="s">
        <v>1103</v>
      </c>
      <c r="C31" s="299"/>
      <c r="D31" s="59" t="s">
        <v>1104</v>
      </c>
      <c r="E31" s="117"/>
      <c r="F31" s="117"/>
      <c r="G31" s="114">
        <f t="array" ref="G31">ROUND(E31+F31,2)</f>
        <v>0</v>
      </c>
      <c r="H31" s="117"/>
      <c r="I31" s="117"/>
      <c r="J31" s="117"/>
      <c r="K31" s="117"/>
      <c r="L31" s="117"/>
      <c r="M31" s="117"/>
      <c r="O31" s="299"/>
    </row>
    <row r="32" spans="1:15">
      <c r="A32" s="299"/>
      <c r="B32" s="299" t="s">
        <v>1105</v>
      </c>
      <c r="C32" s="299"/>
      <c r="D32" s="59" t="s">
        <v>1106</v>
      </c>
      <c r="E32" s="117"/>
      <c r="F32" s="117"/>
      <c r="G32" s="114">
        <f t="array" ref="G32">ROUND(E32+F32,2)</f>
        <v>0</v>
      </c>
      <c r="H32" s="117"/>
      <c r="I32" s="117"/>
      <c r="J32" s="117"/>
      <c r="K32" s="117"/>
      <c r="L32" s="117"/>
      <c r="M32" s="117"/>
      <c r="O32" s="299"/>
    </row>
    <row r="33" spans="1:15">
      <c r="A33" s="299"/>
      <c r="B33" s="299" t="s">
        <v>1107</v>
      </c>
      <c r="C33" s="299"/>
      <c r="D33" s="98" t="s">
        <v>1108</v>
      </c>
      <c r="E33" s="117"/>
      <c r="F33" s="117"/>
      <c r="G33" s="114">
        <f t="array" ref="G33">ROUND(E33+F33,2)</f>
        <v>0</v>
      </c>
      <c r="H33" s="117"/>
      <c r="I33" s="117"/>
      <c r="J33" s="117"/>
      <c r="K33" s="117"/>
      <c r="L33" s="117"/>
      <c r="M33" s="117"/>
      <c r="O33" s="299"/>
    </row>
    <row r="34" spans="1:15">
      <c r="A34" s="299"/>
      <c r="B34" s="299"/>
      <c r="C34" s="299"/>
      <c r="D34" s="442" t="s">
        <v>240</v>
      </c>
      <c r="E34" s="443"/>
      <c r="F34" s="443"/>
      <c r="G34" s="443"/>
      <c r="H34" s="443"/>
      <c r="I34" s="443"/>
      <c r="J34" s="443"/>
      <c r="K34" s="443"/>
      <c r="L34" s="443"/>
      <c r="M34" s="444"/>
      <c r="O34" s="299"/>
    </row>
    <row r="35" spans="1:15">
      <c r="A35" s="299"/>
      <c r="B35" s="299"/>
      <c r="C35" s="299"/>
      <c r="D35" s="374" t="s">
        <v>1109</v>
      </c>
      <c r="E35" s="374"/>
      <c r="F35" s="374"/>
      <c r="G35" s="374"/>
      <c r="H35" s="374"/>
      <c r="I35" s="374"/>
      <c r="J35" s="374"/>
      <c r="K35" s="374"/>
      <c r="L35" s="374"/>
      <c r="M35" s="374"/>
      <c r="O35" s="299"/>
    </row>
    <row r="36" spans="1:15">
      <c r="A36" s="299"/>
      <c r="B36" s="299"/>
      <c r="C36" s="299"/>
      <c r="D36" s="374" t="s">
        <v>1110</v>
      </c>
      <c r="E36" s="374"/>
      <c r="F36" s="374"/>
      <c r="G36" s="374"/>
      <c r="H36" s="374"/>
      <c r="I36" s="374"/>
      <c r="J36" s="374"/>
      <c r="K36" s="374"/>
      <c r="L36" s="374"/>
      <c r="M36" s="374"/>
      <c r="O36" s="299"/>
    </row>
    <row r="37" spans="1:15">
      <c r="A37" s="299"/>
      <c r="B37" s="299"/>
      <c r="C37" s="299"/>
      <c r="D37" s="374" t="s">
        <v>1111</v>
      </c>
      <c r="E37" s="374"/>
      <c r="F37" s="374"/>
      <c r="G37" s="374"/>
      <c r="H37" s="374"/>
      <c r="I37" s="374"/>
      <c r="J37" s="374"/>
      <c r="K37" s="374"/>
      <c r="L37" s="374"/>
      <c r="M37" s="374"/>
      <c r="O37" s="299"/>
    </row>
    <row r="38" spans="1:15">
      <c r="A38" s="299"/>
      <c r="B38" s="299"/>
      <c r="C38" s="299" t="s">
        <v>12</v>
      </c>
      <c r="O38" s="299"/>
    </row>
    <row r="39" spans="1:15">
      <c r="A39" s="299"/>
      <c r="B39" s="299"/>
      <c r="C39" s="299" t="s">
        <v>30</v>
      </c>
      <c r="D39" s="299"/>
      <c r="E39" s="299"/>
      <c r="F39" s="299"/>
      <c r="G39" s="299"/>
      <c r="H39" s="299"/>
      <c r="I39" s="299"/>
      <c r="J39" s="299"/>
      <c r="K39" s="299"/>
      <c r="L39" s="299"/>
      <c r="M39" s="299"/>
      <c r="N39" s="299"/>
      <c r="O39" s="299" t="s">
        <v>31</v>
      </c>
    </row>
  </sheetData>
  <mergeCells count="16">
    <mergeCell ref="D1:M1"/>
    <mergeCell ref="D8:L8"/>
    <mergeCell ref="D9:D10"/>
    <mergeCell ref="E9:E10"/>
    <mergeCell ref="F9:F10"/>
    <mergeCell ref="G9:G10"/>
    <mergeCell ref="H9:H10"/>
    <mergeCell ref="I9:I10"/>
    <mergeCell ref="J9:J10"/>
    <mergeCell ref="K9:M9"/>
    <mergeCell ref="D36:M36"/>
    <mergeCell ref="D37:M37"/>
    <mergeCell ref="D11:M11"/>
    <mergeCell ref="D23:M23"/>
    <mergeCell ref="D34:M34"/>
    <mergeCell ref="D35:M35"/>
  </mergeCells>
  <phoneticPr fontId="16" type="noConversion"/>
  <dataValidations count="2">
    <dataValidation type="decimal" allowBlank="1" showInputMessage="1" showErrorMessage="1" errorTitle="Input Error" error="Please enter a numeric value between 0 and 99999999999999999" sqref="E24:J33 E13:J22">
      <formula1>0</formula1>
      <formula2>99999999999999900</formula2>
    </dataValidation>
    <dataValidation type="decimal" allowBlank="1" showInputMessage="1" showErrorMessage="1" errorTitle="Input Error" error="Please enter a numeric value between -99999999999999999 and 99999999999999999" sqref="K24:M33 K13:M22">
      <formula1>-99999999999999900</formula1>
      <formula2>99999999999999900</formula2>
    </dataValidation>
  </dataValidations>
  <hyperlinks>
    <hyperlink ref="D3" location="Navigation!E18" display="Back To Navigation Page"/>
  </hyperlinks>
  <pageMargins left="0.75" right="0.75" top="1" bottom="1" header="0.5" footer="0.5"/>
  <pageSetup orientation="portrait" horizontalDpi="200" verticalDpi="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S37"/>
  <sheetViews>
    <sheetView showGridLines="0" workbookViewId="0">
      <pane xSplit="6" ySplit="11" topLeftCell="G12" activePane="bottomRight" state="frozen"/>
      <selection activeCell="D1" sqref="D1"/>
      <selection pane="topRight" activeCell="G1" sqref="G1"/>
      <selection pane="bottomLeft" activeCell="D12" sqref="D12"/>
      <selection pane="bottomRight" sqref="A1:C1048576"/>
    </sheetView>
  </sheetViews>
  <sheetFormatPr defaultRowHeight="15"/>
  <cols>
    <col min="1" max="3" width="9.140625" hidden="1" customWidth="1"/>
    <col min="4" max="4" width="22.85546875" customWidth="1"/>
    <col min="5" max="5" width="19.7109375" customWidth="1"/>
    <col min="6" max="6" width="12.5703125" customWidth="1"/>
    <col min="7" max="17" width="16.7109375" customWidth="1"/>
  </cols>
  <sheetData>
    <row r="1" spans="1:19" ht="27.95" customHeight="1">
      <c r="A1" s="12" t="s">
        <v>1112</v>
      </c>
      <c r="D1" s="315" t="s">
        <v>6</v>
      </c>
      <c r="E1" s="315"/>
      <c r="F1" s="315"/>
      <c r="G1" s="315"/>
      <c r="H1" s="315"/>
      <c r="I1" s="315"/>
      <c r="J1" s="315"/>
      <c r="K1" s="315"/>
      <c r="L1" s="315"/>
      <c r="M1" s="315"/>
      <c r="N1" s="315"/>
      <c r="O1" s="315"/>
      <c r="P1" s="315"/>
      <c r="Q1" s="315"/>
    </row>
    <row r="3" spans="1:19">
      <c r="D3" s="316" t="s">
        <v>8</v>
      </c>
      <c r="E3" s="316"/>
    </row>
    <row r="4" spans="1:19" hidden="1">
      <c r="A4" s="299"/>
      <c r="B4" s="299"/>
      <c r="C4" s="299" t="s">
        <v>1113</v>
      </c>
      <c r="D4" s="299"/>
      <c r="E4" s="299"/>
      <c r="F4" s="299"/>
      <c r="G4" s="299"/>
      <c r="H4" s="299"/>
      <c r="I4" s="299"/>
      <c r="J4" s="299"/>
      <c r="K4" s="299"/>
      <c r="L4" s="299"/>
      <c r="M4" s="299"/>
      <c r="N4" s="299"/>
      <c r="O4" s="299"/>
      <c r="P4" s="299"/>
      <c r="Q4" s="299"/>
      <c r="R4" s="299"/>
      <c r="S4" s="299"/>
    </row>
    <row r="5" spans="1:19" hidden="1">
      <c r="A5" s="299"/>
      <c r="B5" s="299"/>
      <c r="C5" s="299"/>
      <c r="D5" s="299"/>
      <c r="E5" s="299"/>
      <c r="F5" s="299"/>
      <c r="G5" s="299" t="s">
        <v>1114</v>
      </c>
      <c r="H5" s="299" t="s">
        <v>1114</v>
      </c>
      <c r="I5" s="299" t="s">
        <v>1114</v>
      </c>
      <c r="J5" s="299" t="s">
        <v>1114</v>
      </c>
      <c r="K5" s="299" t="s">
        <v>1114</v>
      </c>
      <c r="L5" s="299" t="s">
        <v>1115</v>
      </c>
      <c r="M5" s="299" t="s">
        <v>405</v>
      </c>
      <c r="N5" s="299" t="s">
        <v>1116</v>
      </c>
      <c r="O5" s="299" t="s">
        <v>405</v>
      </c>
      <c r="P5" s="299" t="s">
        <v>1117</v>
      </c>
      <c r="Q5" s="299" t="s">
        <v>1118</v>
      </c>
      <c r="R5" s="299"/>
      <c r="S5" s="299"/>
    </row>
    <row r="6" spans="1:19" hidden="1">
      <c r="A6" s="299"/>
      <c r="B6" s="299"/>
      <c r="C6" s="299"/>
      <c r="D6" s="299" t="s">
        <v>1119</v>
      </c>
      <c r="E6" s="299" t="s">
        <v>1120</v>
      </c>
      <c r="F6" s="299"/>
      <c r="G6" s="299" t="s">
        <v>1121</v>
      </c>
      <c r="H6" s="299" t="s">
        <v>1122</v>
      </c>
      <c r="I6" s="299" t="s">
        <v>1123</v>
      </c>
      <c r="J6" s="299" t="s">
        <v>1124</v>
      </c>
      <c r="K6" s="299" t="s">
        <v>1035</v>
      </c>
      <c r="L6" s="299" t="s">
        <v>1035</v>
      </c>
      <c r="M6" s="299" t="s">
        <v>1035</v>
      </c>
      <c r="N6" s="299" t="s">
        <v>1035</v>
      </c>
      <c r="O6" s="299" t="s">
        <v>1036</v>
      </c>
      <c r="P6" s="299"/>
      <c r="Q6" s="299"/>
      <c r="R6" s="299"/>
      <c r="S6" s="299"/>
    </row>
    <row r="7" spans="1:19" hidden="1">
      <c r="A7" s="299"/>
      <c r="B7" s="299"/>
      <c r="C7" s="299" t="s">
        <v>10</v>
      </c>
      <c r="D7" s="299" t="s">
        <v>270</v>
      </c>
      <c r="E7" s="299" t="s">
        <v>270</v>
      </c>
      <c r="F7" s="299" t="s">
        <v>11</v>
      </c>
      <c r="G7" s="299"/>
      <c r="H7" s="299"/>
      <c r="I7" s="299"/>
      <c r="J7" s="299"/>
      <c r="K7" s="299"/>
      <c r="L7" s="299"/>
      <c r="M7" s="299"/>
      <c r="N7" s="299"/>
      <c r="O7" s="299"/>
      <c r="P7" s="299"/>
      <c r="Q7" s="299"/>
      <c r="R7" s="299" t="s">
        <v>12</v>
      </c>
      <c r="S7" s="299" t="s">
        <v>13</v>
      </c>
    </row>
    <row r="8" spans="1:19">
      <c r="A8" s="299"/>
      <c r="B8" s="299"/>
      <c r="C8" s="299" t="s">
        <v>11</v>
      </c>
      <c r="D8" s="319" t="s">
        <v>1125</v>
      </c>
      <c r="E8" s="320"/>
      <c r="F8" s="320"/>
      <c r="G8" s="320"/>
      <c r="H8" s="320"/>
      <c r="I8" s="320"/>
      <c r="J8" s="320"/>
      <c r="K8" s="320"/>
      <c r="L8" s="320"/>
      <c r="M8" s="320"/>
      <c r="N8" s="320"/>
      <c r="O8" s="320"/>
      <c r="P8" s="363" t="s">
        <v>143</v>
      </c>
      <c r="Q8" s="364"/>
      <c r="S8" s="299"/>
    </row>
    <row r="9" spans="1:19" ht="22.5" customHeight="1">
      <c r="A9" s="299"/>
      <c r="B9" s="299"/>
      <c r="C9" s="299" t="s">
        <v>11</v>
      </c>
      <c r="D9" s="397" t="s">
        <v>1126</v>
      </c>
      <c r="E9" s="397" t="s">
        <v>1127</v>
      </c>
      <c r="F9" s="397" t="s">
        <v>615</v>
      </c>
      <c r="G9" s="366" t="s">
        <v>1128</v>
      </c>
      <c r="H9" s="395"/>
      <c r="I9" s="395"/>
      <c r="J9" s="395"/>
      <c r="K9" s="396"/>
      <c r="L9" s="397" t="s">
        <v>1129</v>
      </c>
      <c r="M9" s="366" t="s">
        <v>1130</v>
      </c>
      <c r="N9" s="396"/>
      <c r="O9" s="397" t="s">
        <v>1131</v>
      </c>
      <c r="P9" s="397" t="s">
        <v>1132</v>
      </c>
      <c r="Q9" s="397" t="s">
        <v>1133</v>
      </c>
      <c r="S9" s="299"/>
    </row>
    <row r="10" spans="1:19" ht="30">
      <c r="A10" s="299"/>
      <c r="B10" s="299"/>
      <c r="C10" s="299" t="s">
        <v>11</v>
      </c>
      <c r="D10" s="373"/>
      <c r="E10" s="373"/>
      <c r="F10" s="373"/>
      <c r="G10" s="26" t="s">
        <v>188</v>
      </c>
      <c r="H10" s="26" t="s">
        <v>1134</v>
      </c>
      <c r="I10" s="26" t="s">
        <v>190</v>
      </c>
      <c r="J10" s="26" t="s">
        <v>191</v>
      </c>
      <c r="K10" s="26" t="s">
        <v>102</v>
      </c>
      <c r="L10" s="373"/>
      <c r="M10" s="26" t="s">
        <v>102</v>
      </c>
      <c r="N10" s="26" t="s">
        <v>1129</v>
      </c>
      <c r="O10" s="373"/>
      <c r="P10" s="373"/>
      <c r="Q10" s="373"/>
      <c r="S10" s="299"/>
    </row>
    <row r="11" spans="1:19" hidden="1">
      <c r="A11" s="299"/>
      <c r="B11" s="299"/>
      <c r="C11" s="299" t="s">
        <v>12</v>
      </c>
      <c r="S11" s="299"/>
    </row>
    <row r="12" spans="1:19">
      <c r="A12" s="299"/>
      <c r="B12" s="299" t="s">
        <v>1135</v>
      </c>
      <c r="C12" s="299"/>
      <c r="D12" s="448"/>
      <c r="E12" s="448"/>
      <c r="F12" s="14" t="s">
        <v>1136</v>
      </c>
      <c r="G12" s="28"/>
      <c r="H12" s="28"/>
      <c r="I12" s="28"/>
      <c r="J12" s="28"/>
      <c r="K12" s="29">
        <f t="array" ref="K12">ROUND(G12+H12+I12+J12,2)</f>
        <v>0</v>
      </c>
      <c r="L12" s="28"/>
      <c r="M12" s="28"/>
      <c r="N12" s="28"/>
      <c r="O12" s="28"/>
      <c r="P12" s="28"/>
      <c r="Q12" s="41">
        <f t="shared" ref="Q12:Q16" si="0">ROUND((IF(M12&gt;0,P12/M12,0)),4)</f>
        <v>0</v>
      </c>
      <c r="S12" s="299"/>
    </row>
    <row r="13" spans="1:19">
      <c r="A13" s="299"/>
      <c r="B13" s="299" t="s">
        <v>1137</v>
      </c>
      <c r="C13" s="299"/>
      <c r="D13" s="448"/>
      <c r="E13" s="448"/>
      <c r="F13" s="14" t="s">
        <v>1138</v>
      </c>
      <c r="G13" s="28"/>
      <c r="H13" s="28"/>
      <c r="I13" s="28"/>
      <c r="J13" s="28"/>
      <c r="K13" s="29">
        <f t="array" ref="K13">ROUND(G13+H13+I13+J13,2)</f>
        <v>0</v>
      </c>
      <c r="L13" s="28"/>
      <c r="M13" s="28"/>
      <c r="N13" s="28"/>
      <c r="O13" s="28"/>
      <c r="P13" s="28"/>
      <c r="Q13" s="41">
        <f t="shared" si="0"/>
        <v>0</v>
      </c>
      <c r="S13" s="299"/>
    </row>
    <row r="14" spans="1:19">
      <c r="A14" s="299"/>
      <c r="B14" s="299" t="s">
        <v>1139</v>
      </c>
      <c r="C14" s="299"/>
      <c r="D14" s="448"/>
      <c r="E14" s="448"/>
      <c r="F14" s="14" t="s">
        <v>1140</v>
      </c>
      <c r="G14" s="28"/>
      <c r="H14" s="28"/>
      <c r="I14" s="28"/>
      <c r="J14" s="28"/>
      <c r="K14" s="29">
        <f t="array" ref="K14">ROUND(G14+H14+I14+J14,2)</f>
        <v>0</v>
      </c>
      <c r="L14" s="28"/>
      <c r="M14" s="28"/>
      <c r="N14" s="28"/>
      <c r="O14" s="28"/>
      <c r="P14" s="28"/>
      <c r="Q14" s="41">
        <f t="shared" si="0"/>
        <v>0</v>
      </c>
      <c r="S14" s="299"/>
    </row>
    <row r="15" spans="1:19">
      <c r="A15" s="299"/>
      <c r="B15" s="299" t="s">
        <v>1141</v>
      </c>
      <c r="C15" s="299"/>
      <c r="D15" s="448"/>
      <c r="E15" s="448"/>
      <c r="F15" s="14" t="s">
        <v>82</v>
      </c>
      <c r="G15" s="28"/>
      <c r="H15" s="28"/>
      <c r="I15" s="28"/>
      <c r="J15" s="28"/>
      <c r="K15" s="29">
        <f t="array" ref="K15">ROUND(G15+H15+I15+J15,2)</f>
        <v>0</v>
      </c>
      <c r="L15" s="28"/>
      <c r="M15" s="28"/>
      <c r="N15" s="28"/>
      <c r="O15" s="28"/>
      <c r="P15" s="28"/>
      <c r="Q15" s="41">
        <f t="shared" si="0"/>
        <v>0</v>
      </c>
      <c r="S15" s="299"/>
    </row>
    <row r="16" spans="1:19">
      <c r="A16" s="299"/>
      <c r="B16" s="299"/>
      <c r="C16" s="299"/>
      <c r="D16" s="448"/>
      <c r="E16" s="448"/>
      <c r="F16" s="14" t="s">
        <v>102</v>
      </c>
      <c r="G16" s="29">
        <f t="array" ref="G16">ROUND(G12+G13+G14+G15,2)</f>
        <v>0</v>
      </c>
      <c r="H16" s="29">
        <f t="array" ref="H16">ROUND(H12+H13+H14+H15,2)</f>
        <v>0</v>
      </c>
      <c r="I16" s="29">
        <f t="array" ref="I16">ROUND(I12+I13+I14+I15,2)</f>
        <v>0</v>
      </c>
      <c r="J16" s="29">
        <f t="array" ref="J16">ROUND(J12+J13+J14+J15,2)</f>
        <v>0</v>
      </c>
      <c r="K16" s="29">
        <f t="array" ref="K16">ROUND(G16+H16+I16+J16,2)</f>
        <v>0</v>
      </c>
      <c r="L16" s="29">
        <f t="array" ref="L16">ROUND(L12+L13+L14+L15,2)</f>
        <v>0</v>
      </c>
      <c r="M16" s="29">
        <f t="array" ref="M16">ROUND(M12+M13+M14+M15,2)</f>
        <v>0</v>
      </c>
      <c r="N16" s="29">
        <f t="array" ref="N16">ROUND(N12+N13+N14+N15,2)</f>
        <v>0</v>
      </c>
      <c r="O16" s="29">
        <f t="array" ref="O16">ROUND(O12+O13+O14+O15,2)</f>
        <v>0</v>
      </c>
      <c r="P16" s="29">
        <f t="array" ref="P16">ROUND(P12+P13+P14+P15,2)</f>
        <v>0</v>
      </c>
      <c r="Q16" s="41">
        <f t="shared" si="0"/>
        <v>0</v>
      </c>
      <c r="S16" s="299"/>
    </row>
    <row r="17" spans="1:19" hidden="1">
      <c r="A17" s="299"/>
      <c r="B17" s="299"/>
      <c r="C17" s="299" t="s">
        <v>12</v>
      </c>
      <c r="Q17" s="118"/>
      <c r="S17" s="299"/>
    </row>
    <row r="18" spans="1:19" hidden="1">
      <c r="A18" s="299"/>
      <c r="B18" s="299"/>
      <c r="C18" s="299" t="s">
        <v>30</v>
      </c>
      <c r="D18" s="299"/>
      <c r="E18" s="299"/>
      <c r="F18" s="299"/>
      <c r="G18" s="299"/>
      <c r="H18" s="299"/>
      <c r="I18" s="299"/>
      <c r="J18" s="299"/>
      <c r="K18" s="299"/>
      <c r="L18" s="299"/>
      <c r="M18" s="299"/>
      <c r="N18" s="299"/>
      <c r="O18" s="299"/>
      <c r="P18" s="299"/>
      <c r="Q18" s="280"/>
      <c r="R18" s="299"/>
      <c r="S18" s="299" t="s">
        <v>31</v>
      </c>
    </row>
    <row r="19" spans="1:19" hidden="1">
      <c r="Q19" s="118"/>
    </row>
    <row r="20" spans="1:19" hidden="1">
      <c r="A20" s="299"/>
      <c r="B20" s="299"/>
      <c r="C20" s="299" t="s">
        <v>1142</v>
      </c>
      <c r="D20" s="299"/>
      <c r="E20" s="299"/>
      <c r="F20" s="299"/>
      <c r="G20" s="299"/>
      <c r="H20" s="299"/>
      <c r="I20" s="299"/>
      <c r="J20" s="299"/>
      <c r="K20" s="299"/>
      <c r="L20" s="299"/>
      <c r="M20" s="299"/>
      <c r="N20" s="299"/>
      <c r="O20" s="299"/>
      <c r="P20" s="299"/>
      <c r="Q20" s="280"/>
      <c r="R20" s="299"/>
      <c r="S20" s="299"/>
    </row>
    <row r="21" spans="1:19" hidden="1">
      <c r="A21" s="299"/>
      <c r="B21" s="299"/>
      <c r="C21" s="299"/>
      <c r="D21" s="299"/>
      <c r="E21" s="299"/>
      <c r="F21" s="299"/>
      <c r="G21" s="299" t="s">
        <v>1114</v>
      </c>
      <c r="H21" s="299" t="s">
        <v>1114</v>
      </c>
      <c r="I21" s="299" t="s">
        <v>1114</v>
      </c>
      <c r="J21" s="299" t="s">
        <v>1114</v>
      </c>
      <c r="K21" s="299" t="s">
        <v>1114</v>
      </c>
      <c r="L21" s="299" t="s">
        <v>1115</v>
      </c>
      <c r="M21" s="299" t="s">
        <v>405</v>
      </c>
      <c r="N21" s="299" t="s">
        <v>1116</v>
      </c>
      <c r="O21" s="299" t="s">
        <v>405</v>
      </c>
      <c r="P21" s="299" t="s">
        <v>1117</v>
      </c>
      <c r="Q21" s="299" t="s">
        <v>1118</v>
      </c>
      <c r="R21" s="299"/>
      <c r="S21" s="299"/>
    </row>
    <row r="22" spans="1:19" hidden="1">
      <c r="A22" s="299"/>
      <c r="B22" s="299"/>
      <c r="C22" s="299"/>
      <c r="D22" s="299"/>
      <c r="E22" s="299"/>
      <c r="F22" s="299"/>
      <c r="G22" s="299" t="s">
        <v>1121</v>
      </c>
      <c r="H22" s="299" t="s">
        <v>1122</v>
      </c>
      <c r="I22" s="299" t="s">
        <v>1123</v>
      </c>
      <c r="J22" s="299" t="s">
        <v>1124</v>
      </c>
      <c r="K22" s="299" t="s">
        <v>1035</v>
      </c>
      <c r="L22" s="299" t="s">
        <v>1035</v>
      </c>
      <c r="M22" s="299" t="s">
        <v>1035</v>
      </c>
      <c r="N22" s="299" t="s">
        <v>1035</v>
      </c>
      <c r="O22" s="299" t="s">
        <v>1036</v>
      </c>
      <c r="P22" s="299"/>
      <c r="Q22" s="299"/>
      <c r="R22" s="299"/>
      <c r="S22" s="299"/>
    </row>
    <row r="23" spans="1:19" hidden="1">
      <c r="A23" s="299"/>
      <c r="B23" s="299"/>
      <c r="C23" s="299" t="s">
        <v>10</v>
      </c>
      <c r="D23" s="299" t="s">
        <v>11</v>
      </c>
      <c r="E23" s="299" t="s">
        <v>11</v>
      </c>
      <c r="F23" s="299" t="s">
        <v>11</v>
      </c>
      <c r="G23" s="299"/>
      <c r="H23" s="299"/>
      <c r="I23" s="299"/>
      <c r="J23" s="299"/>
      <c r="K23" s="299"/>
      <c r="L23" s="299"/>
      <c r="M23" s="299"/>
      <c r="N23" s="299"/>
      <c r="O23" s="299"/>
      <c r="P23" s="299"/>
      <c r="Q23" s="280"/>
      <c r="R23" s="299" t="s">
        <v>12</v>
      </c>
      <c r="S23" s="299" t="s">
        <v>13</v>
      </c>
    </row>
    <row r="24" spans="1:19" hidden="1">
      <c r="A24" s="299"/>
      <c r="B24" s="299"/>
      <c r="C24" s="299" t="s">
        <v>12</v>
      </c>
      <c r="Q24" s="118"/>
      <c r="S24" s="299"/>
    </row>
    <row r="25" spans="1:19">
      <c r="A25" s="299"/>
      <c r="B25" s="299" t="s">
        <v>1135</v>
      </c>
      <c r="C25" s="299"/>
      <c r="D25" s="365" t="s">
        <v>102</v>
      </c>
      <c r="E25" s="449"/>
      <c r="F25" s="14" t="s">
        <v>1136</v>
      </c>
      <c r="G25" s="29">
        <f t="array" ref="G25">SUM(IF(MOD(ROW(G$12:INDEX(G:G,ROW()-13)),5)=2,G$12:INDEX(G:G,ROW()-13),0))</f>
        <v>0</v>
      </c>
      <c r="H25" s="29">
        <f t="array" ref="H25">SUM(IF(MOD(ROW(H$12:INDEX(H:H,ROW()-13)),5)=2,H$12:INDEX(H:H,ROW()-13),0))</f>
        <v>0</v>
      </c>
      <c r="I25" s="29">
        <f t="array" ref="I25">SUM(IF(MOD(ROW(I$12:INDEX(I:I,ROW()-13)),5)=2,I$12:INDEX(I:I,ROW()-13),0))</f>
        <v>0</v>
      </c>
      <c r="J25" s="29">
        <f t="array" ref="J25">SUM(IF(MOD(ROW(J$12:INDEX(J:J,ROW()-13)),5)=2,J$12:INDEX(J:J,ROW()-13),0))</f>
        <v>0</v>
      </c>
      <c r="K25" s="29">
        <f t="array" ref="K25">SUM(IF(MOD(ROW(K$12:INDEX(K:K,ROW()-13)),5)=2,K$12:INDEX(K:K,ROW()-13),0))</f>
        <v>0</v>
      </c>
      <c r="L25" s="29">
        <f t="array" ref="L25">SUM(IF(MOD(ROW(L$12:INDEX(L:L,ROW()-13)),5)=2,L$12:INDEX(L:L,ROW()-13),0))</f>
        <v>0</v>
      </c>
      <c r="M25" s="29">
        <f t="array" ref="M25">SUM(IF(MOD(ROW(M$12:INDEX(M:M,ROW()-13)),5)=2,M$12:INDEX(M:M,ROW()-13),0))</f>
        <v>0</v>
      </c>
      <c r="N25" s="29">
        <f t="array" ref="N25">SUM(IF(MOD(ROW(N$12:INDEX(N:N,ROW()-13)),5)=2,N$12:INDEX(N:N,ROW()-13),0))</f>
        <v>0</v>
      </c>
      <c r="O25" s="29">
        <f t="array" ref="O25">SUM(IF(MOD(ROW(O$12:INDEX(O:O,ROW()-13)),5)=2,O$12:INDEX(O:O,ROW()-13),0))</f>
        <v>0</v>
      </c>
      <c r="P25" s="29">
        <f t="array" ref="P25">SUM(IF(MOD(ROW(P$12:INDEX(P:P,ROW()-13)),5)=2,P$12:INDEX(P:P,ROW()-13),0))</f>
        <v>0</v>
      </c>
      <c r="Q25" s="41">
        <f>ROUND((IF(M25&gt;0,P25/M25,0)),4)</f>
        <v>0</v>
      </c>
      <c r="S25" s="299"/>
    </row>
    <row r="26" spans="1:19">
      <c r="A26" s="299"/>
      <c r="B26" s="299" t="s">
        <v>1137</v>
      </c>
      <c r="C26" s="299"/>
      <c r="D26" s="397"/>
      <c r="E26" s="450"/>
      <c r="F26" s="14" t="s">
        <v>1138</v>
      </c>
      <c r="G26" s="29">
        <f t="array" ref="G26">SUM(IF(MOD(ROW(G$13:INDEX(G:G,ROW()-13)),5)=3,G$13:INDEX(G:G,ROW()-13),0))</f>
        <v>0</v>
      </c>
      <c r="H26" s="29">
        <f t="array" ref="H26">SUM(IF(MOD(ROW(H$13:INDEX(H:H,ROW()-13)),5)=3,H$13:INDEX(H:H,ROW()-13),0))</f>
        <v>0</v>
      </c>
      <c r="I26" s="29">
        <f t="array" ref="I26">SUM(IF(MOD(ROW(I$13:INDEX(I:I,ROW()-13)),5)=3,I$13:INDEX(I:I,ROW()-13),0))</f>
        <v>0</v>
      </c>
      <c r="J26" s="29">
        <f t="array" ref="J26">SUM(IF(MOD(ROW(J$13:INDEX(J:J,ROW()-13)),5)=3,J$13:INDEX(J:J,ROW()-13),0))</f>
        <v>0</v>
      </c>
      <c r="K26" s="29">
        <f t="array" ref="K26">SUM(IF(MOD(ROW(K$13:INDEX(K:K,ROW()-13)),5)=3,K$13:INDEX(K:K,ROW()-13),0))</f>
        <v>0</v>
      </c>
      <c r="L26" s="29">
        <f t="array" ref="L26">SUM(IF(MOD(ROW(L$13:INDEX(L:L,ROW()-13)),5)=3,L$13:INDEX(L:L,ROW()-13),0))</f>
        <v>0</v>
      </c>
      <c r="M26" s="29">
        <f t="array" ref="M26">SUM(IF(MOD(ROW(M$13:INDEX(M:M,ROW()-13)),5)=3,M$13:INDEX(M:M,ROW()-13),0))</f>
        <v>0</v>
      </c>
      <c r="N26" s="29">
        <f t="array" ref="N26">SUM(IF(MOD(ROW(N$13:INDEX(N:N,ROW()-13)),5)=3,N$13:INDEX(N:N,ROW()-13),0))</f>
        <v>0</v>
      </c>
      <c r="O26" s="29">
        <f t="array" ref="O26">SUM(IF(MOD(ROW(O$13:INDEX(O:O,ROW()-13)),5)=3,O$13:INDEX(O:O,ROW()-13),0))</f>
        <v>0</v>
      </c>
      <c r="P26" s="29">
        <f t="array" ref="P26">SUM(IF(MOD(ROW(P$13:INDEX(P:P,ROW()-13)),5)=3,P$13:INDEX(P:P,ROW()-13),0))</f>
        <v>0</v>
      </c>
      <c r="Q26" s="41">
        <f>ROUND((IF(M26&gt;0,P26/M26,0)),4)</f>
        <v>0</v>
      </c>
      <c r="S26" s="299"/>
    </row>
    <row r="27" spans="1:19">
      <c r="A27" s="299"/>
      <c r="B27" s="299" t="s">
        <v>1139</v>
      </c>
      <c r="C27" s="299"/>
      <c r="D27" s="397"/>
      <c r="E27" s="450"/>
      <c r="F27" s="14" t="s">
        <v>1140</v>
      </c>
      <c r="G27" s="29">
        <f t="array" ref="G27">SUM(IF(MOD(ROW(G$14:INDEX(G:G,ROW()-13)),5)=4,G$14:INDEX(G:G,ROW()-13),0))</f>
        <v>0</v>
      </c>
      <c r="H27" s="29">
        <f t="array" ref="H27">SUM(IF(MOD(ROW(H$14:INDEX(H:H,ROW()-13)),5)=4,H$14:INDEX(H:H,ROW()-13),0))</f>
        <v>0</v>
      </c>
      <c r="I27" s="29">
        <f t="array" ref="I27">SUM(IF(MOD(ROW(I$14:INDEX(I:I,ROW()-13)),5)=4,I$14:INDEX(I:I,ROW()-13),0))</f>
        <v>0</v>
      </c>
      <c r="J27" s="29">
        <f t="array" ref="J27">SUM(IF(MOD(ROW(J$14:INDEX(J:J,ROW()-13)),5)=4,J$14:INDEX(J:J,ROW()-13),0))</f>
        <v>0</v>
      </c>
      <c r="K27" s="29">
        <f t="array" ref="K27">SUM(IF(MOD(ROW(K$14:INDEX(K:K,ROW()-13)),5)=4,K$14:INDEX(K:K,ROW()-13),0))</f>
        <v>0</v>
      </c>
      <c r="L27" s="29">
        <f t="array" ref="L27">SUM(IF(MOD(ROW(L$14:INDEX(L:L,ROW()-13)),5)=4,L$14:INDEX(L:L,ROW()-13),0))</f>
        <v>0</v>
      </c>
      <c r="M27" s="29">
        <f t="array" ref="M27">SUM(IF(MOD(ROW(M$14:INDEX(M:M,ROW()-13)),5)=4,M$14:INDEX(M:M,ROW()-13),0))</f>
        <v>0</v>
      </c>
      <c r="N27" s="29">
        <f t="array" ref="N27">SUM(IF(MOD(ROW(N$14:INDEX(N:N,ROW()-13)),5)=4,N$14:INDEX(N:N,ROW()-13),0))</f>
        <v>0</v>
      </c>
      <c r="O27" s="29">
        <f t="array" ref="O27">SUM(IF(MOD(ROW(O$14:INDEX(O:O,ROW()-13)),5)=4,O$14:INDEX(O:O,ROW()-13),0))</f>
        <v>0</v>
      </c>
      <c r="P27" s="29">
        <f t="array" ref="P27">SUM(IF(MOD(ROW(P$14:INDEX(P:P,ROW()-13)),5)=4,P$14:INDEX(P:P,ROW()-13),0))</f>
        <v>0</v>
      </c>
      <c r="Q27" s="41">
        <f>ROUND((IF(M27&gt;0,P27/M27,0)),4)</f>
        <v>0</v>
      </c>
      <c r="S27" s="299"/>
    </row>
    <row r="28" spans="1:19">
      <c r="A28" s="299"/>
      <c r="B28" s="299" t="s">
        <v>1141</v>
      </c>
      <c r="C28" s="299"/>
      <c r="D28" s="397"/>
      <c r="E28" s="450"/>
      <c r="F28" s="14" t="s">
        <v>82</v>
      </c>
      <c r="G28" s="29">
        <f t="array" ref="G28">SUM(IF(MOD(ROW(G$15:INDEX(G:G,ROW()-13)),5)=0,G$15:INDEX(G:G,ROW()-13),0))</f>
        <v>0</v>
      </c>
      <c r="H28" s="29">
        <f t="array" ref="H28">SUM(IF(MOD(ROW(H$15:INDEX(H:H,ROW()-13)),5)=0,H$15:INDEX(H:H,ROW()-13),0))</f>
        <v>0</v>
      </c>
      <c r="I28" s="29">
        <f t="array" ref="I28">SUM(IF(MOD(ROW(I$15:INDEX(I:I,ROW()-13)),5)=0,I$15:INDEX(I:I,ROW()-13),0))</f>
        <v>0</v>
      </c>
      <c r="J28" s="29">
        <f t="array" ref="J28">SUM(IF(MOD(ROW(J$15:INDEX(J:J,ROW()-13)),5)=0,J$15:INDEX(J:J,ROW()-13),0))</f>
        <v>0</v>
      </c>
      <c r="K28" s="29">
        <f t="array" ref="K28">SUM(IF(MOD(ROW(K$15:INDEX(K:K,ROW()-13)),5)=0,K$15:INDEX(K:K,ROW()-13),0))</f>
        <v>0</v>
      </c>
      <c r="L28" s="29">
        <f t="array" ref="L28">SUM(IF(MOD(ROW(L$15:INDEX(L:L,ROW()-13)),5)=0,L$15:INDEX(L:L,ROW()-13),0))</f>
        <v>0</v>
      </c>
      <c r="M28" s="29">
        <f t="array" ref="M28">SUM(IF(MOD(ROW(M$15:INDEX(M:M,ROW()-13)),5)=0,M$15:INDEX(M:M,ROW()-13),0))</f>
        <v>0</v>
      </c>
      <c r="N28" s="29">
        <f t="array" ref="N28">SUM(IF(MOD(ROW(N$15:INDEX(N:N,ROW()-13)),5)=0,N$15:INDEX(N:N,ROW()-13),0))</f>
        <v>0</v>
      </c>
      <c r="O28" s="29">
        <f t="array" ref="O28">SUM(IF(MOD(ROW(O$15:INDEX(O:O,ROW()-13)),5)=0,O$15:INDEX(O:O,ROW()-13),0))</f>
        <v>0</v>
      </c>
      <c r="P28" s="29">
        <f t="array" ref="P28">SUM(IF(MOD(ROW(P$15:INDEX(P:P,ROW()-13)),5)=0,P$15:INDEX(P:P,ROW()-13),0))</f>
        <v>0</v>
      </c>
      <c r="Q28" s="119">
        <f>ROUND((IF(M28&gt;0,P28/M28,0)),4)</f>
        <v>0</v>
      </c>
      <c r="S28" s="299"/>
    </row>
    <row r="29" spans="1:19">
      <c r="A29" s="299"/>
      <c r="B29" s="299"/>
      <c r="C29" s="299"/>
      <c r="D29" s="373"/>
      <c r="E29" s="450"/>
      <c r="F29" s="105" t="s">
        <v>102</v>
      </c>
      <c r="G29" s="114">
        <f t="array" ref="G29">ROUND(G25+G26+G27+G28,2)</f>
        <v>0</v>
      </c>
      <c r="H29" s="114">
        <f t="array" ref="H29">ROUND(H25+H26+H27+H28,2)</f>
        <v>0</v>
      </c>
      <c r="I29" s="114">
        <f t="array" ref="I29">ROUND(I25+I26+I27+I28,2)</f>
        <v>0</v>
      </c>
      <c r="J29" s="114">
        <f t="array" ref="J29">ROUND(J25+J26+J27+J28,2)</f>
        <v>0</v>
      </c>
      <c r="K29" s="114">
        <f t="array" ref="K29">ROUND(K25+K26+K27+K28,2)</f>
        <v>0</v>
      </c>
      <c r="L29" s="114">
        <f t="array" ref="L29">ROUND(L25+L26+L27+L28,2)</f>
        <v>0</v>
      </c>
      <c r="M29" s="114">
        <f t="array" ref="M29">ROUND(M25+M26+M27+M28,2)</f>
        <v>0</v>
      </c>
      <c r="N29" s="114">
        <f t="array" ref="N29">ROUND(N25+N26+N27+N28,2)</f>
        <v>0</v>
      </c>
      <c r="O29" s="114">
        <f t="array" ref="O29">ROUND(O25+O26+O27+O28,2)</f>
        <v>0</v>
      </c>
      <c r="P29" s="114">
        <f t="array" ref="P29">ROUND(P25+P26+P27+P28,2)</f>
        <v>0</v>
      </c>
      <c r="Q29" s="41">
        <f>ROUND((IF(M29&gt;0,P29/M29,0)),4)</f>
        <v>0</v>
      </c>
      <c r="S29" s="299"/>
    </row>
    <row r="30" spans="1:19">
      <c r="A30" s="299"/>
      <c r="B30" s="299"/>
      <c r="C30" s="299"/>
      <c r="D30" s="417" t="s">
        <v>240</v>
      </c>
      <c r="E30" s="417"/>
      <c r="F30" s="417"/>
      <c r="G30" s="417"/>
      <c r="H30" s="417"/>
      <c r="I30" s="417"/>
      <c r="J30" s="417"/>
      <c r="K30" s="417"/>
      <c r="L30" s="417"/>
      <c r="M30" s="417"/>
      <c r="N30" s="417"/>
      <c r="O30" s="417"/>
      <c r="P30" s="417"/>
      <c r="Q30" s="417"/>
      <c r="S30" s="299"/>
    </row>
    <row r="31" spans="1:19">
      <c r="A31" s="299"/>
      <c r="B31" s="299"/>
      <c r="C31" s="299"/>
      <c r="D31" s="451" t="s">
        <v>1143</v>
      </c>
      <c r="E31" s="451"/>
      <c r="F31" s="451"/>
      <c r="G31" s="451"/>
      <c r="H31" s="451"/>
      <c r="I31" s="451"/>
      <c r="J31" s="451"/>
      <c r="K31" s="451"/>
      <c r="L31" s="451"/>
      <c r="M31" s="451"/>
      <c r="N31" s="451"/>
      <c r="O31" s="451"/>
      <c r="P31" s="451"/>
      <c r="Q31" s="451"/>
      <c r="S31" s="299"/>
    </row>
    <row r="32" spans="1:19">
      <c r="A32" s="299"/>
      <c r="B32" s="299"/>
      <c r="C32" s="299"/>
      <c r="D32" s="451" t="s">
        <v>1144</v>
      </c>
      <c r="E32" s="451"/>
      <c r="F32" s="451"/>
      <c r="G32" s="451"/>
      <c r="H32" s="451"/>
      <c r="I32" s="451"/>
      <c r="J32" s="451"/>
      <c r="K32" s="451"/>
      <c r="L32" s="451"/>
      <c r="M32" s="451"/>
      <c r="N32" s="451"/>
      <c r="O32" s="451"/>
      <c r="P32" s="451"/>
      <c r="Q32" s="451"/>
      <c r="S32" s="299"/>
    </row>
    <row r="33" spans="1:19">
      <c r="A33" s="299"/>
      <c r="B33" s="299"/>
      <c r="C33" s="299" t="s">
        <v>12</v>
      </c>
      <c r="S33" s="299"/>
    </row>
    <row r="34" spans="1:19">
      <c r="A34" s="299"/>
      <c r="B34" s="299"/>
      <c r="C34" s="299" t="s">
        <v>30</v>
      </c>
      <c r="D34" s="299"/>
      <c r="E34" s="299"/>
      <c r="F34" s="299"/>
      <c r="G34" s="299"/>
      <c r="H34" s="299"/>
      <c r="I34" s="299"/>
      <c r="J34" s="299"/>
      <c r="K34" s="299"/>
      <c r="L34" s="299"/>
      <c r="M34" s="299"/>
      <c r="N34" s="299"/>
      <c r="O34" s="299"/>
      <c r="P34" s="299"/>
      <c r="Q34" s="299"/>
      <c r="R34" s="299"/>
      <c r="S34" s="299" t="s">
        <v>31</v>
      </c>
    </row>
    <row r="35" spans="1:19" ht="15" customHeight="1">
      <c r="D35" s="360" t="s">
        <v>276</v>
      </c>
      <c r="E35" s="360"/>
      <c r="F35" s="360"/>
      <c r="G35" s="360"/>
      <c r="H35" s="360"/>
      <c r="I35" s="360"/>
      <c r="J35" s="360"/>
      <c r="K35" s="360"/>
      <c r="L35" s="360"/>
      <c r="M35" s="360"/>
      <c r="N35" s="360"/>
      <c r="O35" s="360"/>
      <c r="P35" s="360"/>
      <c r="Q35" s="360"/>
    </row>
    <row r="37" spans="1:19">
      <c r="D37" s="447" t="s">
        <v>1145</v>
      </c>
      <c r="E37" s="447"/>
      <c r="F37" s="447"/>
      <c r="G37" s="447"/>
      <c r="H37" s="447"/>
      <c r="I37" s="447"/>
      <c r="J37" s="447"/>
      <c r="K37" s="447"/>
      <c r="L37" s="447"/>
      <c r="M37" s="447"/>
      <c r="N37" s="447"/>
      <c r="O37" s="447"/>
      <c r="P37" s="447"/>
      <c r="Q37" s="447"/>
    </row>
  </sheetData>
  <mergeCells count="22">
    <mergeCell ref="D32:Q32"/>
    <mergeCell ref="D35:Q35"/>
    <mergeCell ref="D1:Q1"/>
    <mergeCell ref="D3:E3"/>
    <mergeCell ref="D8:O8"/>
    <mergeCell ref="P8:Q8"/>
    <mergeCell ref="D37:Q37"/>
    <mergeCell ref="O9:O10"/>
    <mergeCell ref="P9:P10"/>
    <mergeCell ref="Q9:Q10"/>
    <mergeCell ref="D12:D16"/>
    <mergeCell ref="E12:E16"/>
    <mergeCell ref="L9:L10"/>
    <mergeCell ref="M9:N9"/>
    <mergeCell ref="D25:D29"/>
    <mergeCell ref="E25:E29"/>
    <mergeCell ref="D9:D10"/>
    <mergeCell ref="E9:E10"/>
    <mergeCell ref="F9:F10"/>
    <mergeCell ref="G9:K9"/>
    <mergeCell ref="D30:Q30"/>
    <mergeCell ref="D31:Q31"/>
  </mergeCells>
  <phoneticPr fontId="16" type="noConversion"/>
  <dataValidations count="2">
    <dataValidation type="decimal" allowBlank="1" showInputMessage="1" showErrorMessage="1" errorTitle="Input Error" error="Please enter a numeric value between 0 and 99999999999999999" sqref="G25:P29 G12:P16">
      <formula1>0</formula1>
      <formula2>99999999999999900</formula2>
    </dataValidation>
    <dataValidation type="decimal" allowBlank="1" showInputMessage="1" showErrorMessage="1" errorTitle="Input Error" error="Please enter a numeric value between -99999999999999999 and 99999999999999999" sqref="G30:Q32 Q23:Q29 Q12:Q20">
      <formula1>-99999999999999900</formula1>
      <formula2>99999999999999900</formula2>
    </dataValidation>
  </dataValidations>
  <hyperlinks>
    <hyperlink ref="D3" location="Navigation!E19" display="Back To Navigation Page"/>
  </hyperlinks>
  <pageMargins left="0.75" right="0.75" top="1" bottom="1" header="0.5" footer="0.5"/>
  <pageSetup orientation="portrait" horizontalDpi="300" verticalDpi="0" copies="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O92"/>
  <sheetViews>
    <sheetView showGridLines="0" topLeftCell="D1" workbookViewId="0">
      <selection sqref="A1:C1048576"/>
    </sheetView>
  </sheetViews>
  <sheetFormatPr defaultRowHeight="15"/>
  <cols>
    <col min="1" max="1" width="7.140625" hidden="1" customWidth="1"/>
    <col min="2" max="2" width="7" hidden="1" customWidth="1"/>
    <col min="3" max="3" width="10" hidden="1" customWidth="1"/>
    <col min="4" max="4" width="58.28515625" customWidth="1"/>
    <col min="5" max="5" width="18.7109375" customWidth="1"/>
    <col min="6" max="10" width="15.7109375" customWidth="1"/>
    <col min="11" max="11" width="15.7109375" style="284" customWidth="1"/>
    <col min="12" max="13" width="15.7109375" customWidth="1"/>
  </cols>
  <sheetData>
    <row r="1" spans="1:11" ht="18.75">
      <c r="A1" s="241" t="s">
        <v>2273</v>
      </c>
      <c r="D1" s="315" t="s">
        <v>2361</v>
      </c>
      <c r="E1" s="315"/>
      <c r="F1" s="298"/>
      <c r="G1" s="297"/>
      <c r="H1" s="297"/>
      <c r="I1" s="297"/>
      <c r="J1" s="297"/>
    </row>
    <row r="3" spans="1:11">
      <c r="D3" s="298" t="s">
        <v>8</v>
      </c>
    </row>
    <row r="4" spans="1:11" hidden="1"/>
    <row r="5" spans="1:11" hidden="1"/>
    <row r="6" spans="1:11" hidden="1">
      <c r="A6" s="276"/>
      <c r="B6" s="276"/>
      <c r="C6" s="276" t="s">
        <v>2274</v>
      </c>
      <c r="D6" s="276"/>
      <c r="E6" s="276"/>
      <c r="F6" s="276"/>
      <c r="G6" s="276"/>
    </row>
    <row r="7" spans="1:11" hidden="1">
      <c r="A7" s="276"/>
      <c r="B7" s="276"/>
      <c r="C7" s="276"/>
      <c r="D7" s="276"/>
      <c r="E7" s="276"/>
      <c r="F7" s="276"/>
      <c r="G7" s="276"/>
    </row>
    <row r="8" spans="1:11" hidden="1">
      <c r="A8" s="276"/>
      <c r="B8" s="276"/>
      <c r="C8" s="276"/>
      <c r="D8" s="276"/>
      <c r="E8" s="276"/>
      <c r="F8" s="276"/>
      <c r="G8" s="276"/>
    </row>
    <row r="9" spans="1:11">
      <c r="A9" s="276"/>
      <c r="B9" s="276"/>
      <c r="C9" s="276" t="s">
        <v>10</v>
      </c>
      <c r="D9" s="276" t="s">
        <v>11</v>
      </c>
      <c r="E9" s="276"/>
      <c r="F9" s="276" t="s">
        <v>12</v>
      </c>
      <c r="G9" s="276" t="s">
        <v>13</v>
      </c>
    </row>
    <row r="10" spans="1:11" s="252" customFormat="1" ht="30">
      <c r="A10" s="276"/>
      <c r="B10" s="276"/>
      <c r="C10" s="277" t="s">
        <v>11</v>
      </c>
      <c r="D10" s="283" t="s">
        <v>2284</v>
      </c>
      <c r="E10" s="253" t="s">
        <v>2285</v>
      </c>
      <c r="G10" s="276"/>
      <c r="K10" s="284"/>
    </row>
    <row r="11" spans="1:11" s="252" customFormat="1">
      <c r="A11" s="276"/>
      <c r="B11" s="276"/>
      <c r="C11" s="277" t="s">
        <v>11</v>
      </c>
      <c r="D11" s="283" t="s">
        <v>187</v>
      </c>
      <c r="E11" s="213"/>
      <c r="G11" s="276"/>
      <c r="K11" s="284"/>
    </row>
    <row r="12" spans="1:11" hidden="1">
      <c r="A12" s="276"/>
      <c r="B12" s="276"/>
      <c r="C12" s="276" t="s">
        <v>12</v>
      </c>
      <c r="D12" s="252"/>
      <c r="G12" s="276"/>
    </row>
    <row r="13" spans="1:11">
      <c r="A13" s="276"/>
      <c r="B13" s="276"/>
      <c r="C13" s="276"/>
      <c r="D13" s="250" t="s">
        <v>2275</v>
      </c>
      <c r="E13" s="257"/>
      <c r="G13" s="276"/>
    </row>
    <row r="14" spans="1:11">
      <c r="A14" s="276" t="s">
        <v>2288</v>
      </c>
      <c r="B14" s="276" t="s">
        <v>2296</v>
      </c>
      <c r="C14" s="276"/>
      <c r="D14" s="254" t="s">
        <v>2276</v>
      </c>
      <c r="E14" s="309"/>
      <c r="G14" s="276"/>
    </row>
    <row r="15" spans="1:11">
      <c r="A15" s="276" t="s">
        <v>2289</v>
      </c>
      <c r="B15" s="276" t="s">
        <v>2296</v>
      </c>
      <c r="C15" s="276"/>
      <c r="D15" s="213" t="s">
        <v>2277</v>
      </c>
      <c r="E15" s="306"/>
      <c r="G15" s="276"/>
    </row>
    <row r="16" spans="1:11">
      <c r="A16" s="276" t="s">
        <v>2290</v>
      </c>
      <c r="B16" s="276" t="s">
        <v>2296</v>
      </c>
      <c r="C16" s="276"/>
      <c r="D16" s="213" t="s">
        <v>2278</v>
      </c>
      <c r="E16" s="306"/>
      <c r="G16" s="276"/>
    </row>
    <row r="17" spans="1:11">
      <c r="A17" s="276" t="s">
        <v>2291</v>
      </c>
      <c r="B17" s="276" t="s">
        <v>2296</v>
      </c>
      <c r="C17" s="276"/>
      <c r="D17" s="213" t="s">
        <v>2279</v>
      </c>
      <c r="E17" s="306"/>
      <c r="G17" s="276"/>
    </row>
    <row r="18" spans="1:11">
      <c r="A18" s="276" t="s">
        <v>2292</v>
      </c>
      <c r="B18" s="276" t="s">
        <v>2296</v>
      </c>
      <c r="C18" s="276"/>
      <c r="D18" s="213" t="s">
        <v>2280</v>
      </c>
      <c r="E18" s="306"/>
      <c r="G18" s="276"/>
    </row>
    <row r="19" spans="1:11">
      <c r="A19" s="276" t="s">
        <v>2293</v>
      </c>
      <c r="B19" s="276" t="s">
        <v>2296</v>
      </c>
      <c r="C19" s="276"/>
      <c r="D19" s="213" t="s">
        <v>2281</v>
      </c>
      <c r="E19" s="306"/>
      <c r="G19" s="276"/>
    </row>
    <row r="20" spans="1:11" ht="30">
      <c r="A20" s="276" t="s">
        <v>2294</v>
      </c>
      <c r="B20" s="276" t="s">
        <v>2296</v>
      </c>
      <c r="C20" s="276"/>
      <c r="D20" s="213" t="s">
        <v>2282</v>
      </c>
      <c r="E20" s="306"/>
      <c r="G20" s="276"/>
    </row>
    <row r="21" spans="1:11" ht="30">
      <c r="A21" s="276" t="s">
        <v>2295</v>
      </c>
      <c r="B21" s="276" t="s">
        <v>2296</v>
      </c>
      <c r="C21" s="276"/>
      <c r="D21" s="258" t="s">
        <v>2283</v>
      </c>
      <c r="E21" s="310"/>
      <c r="G21" s="276"/>
    </row>
    <row r="22" spans="1:11">
      <c r="A22" s="276"/>
      <c r="B22" s="276"/>
      <c r="C22" s="276"/>
      <c r="D22" s="250" t="s">
        <v>2286</v>
      </c>
      <c r="E22" s="281"/>
      <c r="G22" s="276"/>
    </row>
    <row r="23" spans="1:11">
      <c r="A23" s="276" t="s">
        <v>2288</v>
      </c>
      <c r="B23" s="276" t="s">
        <v>2297</v>
      </c>
      <c r="C23" s="276"/>
      <c r="D23" s="254" t="s">
        <v>2276</v>
      </c>
      <c r="E23" s="309"/>
      <c r="G23" s="276"/>
    </row>
    <row r="24" spans="1:11">
      <c r="A24" s="276" t="s">
        <v>2289</v>
      </c>
      <c r="B24" s="276" t="s">
        <v>2297</v>
      </c>
      <c r="C24" s="276"/>
      <c r="D24" s="213" t="s">
        <v>2277</v>
      </c>
      <c r="E24" s="306"/>
      <c r="G24" s="276"/>
    </row>
    <row r="25" spans="1:11">
      <c r="A25" s="276" t="s">
        <v>2290</v>
      </c>
      <c r="B25" s="276" t="s">
        <v>2297</v>
      </c>
      <c r="C25" s="276"/>
      <c r="D25" s="213" t="s">
        <v>2278</v>
      </c>
      <c r="E25" s="306"/>
      <c r="G25" s="276"/>
    </row>
    <row r="26" spans="1:11">
      <c r="A26" s="276" t="s">
        <v>2291</v>
      </c>
      <c r="B26" s="276" t="s">
        <v>2297</v>
      </c>
      <c r="C26" s="276"/>
      <c r="D26" s="213" t="s">
        <v>2279</v>
      </c>
      <c r="E26" s="306"/>
      <c r="G26" s="276"/>
    </row>
    <row r="27" spans="1:11">
      <c r="A27" s="276" t="s">
        <v>2292</v>
      </c>
      <c r="B27" s="276" t="s">
        <v>2297</v>
      </c>
      <c r="C27" s="276"/>
      <c r="D27" s="213" t="s">
        <v>2280</v>
      </c>
      <c r="E27" s="306"/>
      <c r="G27" s="276"/>
    </row>
    <row r="28" spans="1:11" s="255" customFormat="1">
      <c r="A28" s="276" t="s">
        <v>2293</v>
      </c>
      <c r="B28" s="276" t="s">
        <v>2297</v>
      </c>
      <c r="C28" s="276"/>
      <c r="D28" s="213" t="s">
        <v>2281</v>
      </c>
      <c r="E28" s="306"/>
      <c r="G28" s="276"/>
      <c r="K28" s="284"/>
    </row>
    <row r="29" spans="1:11" ht="30">
      <c r="A29" s="276" t="s">
        <v>2294</v>
      </c>
      <c r="B29" s="276" t="s">
        <v>2297</v>
      </c>
      <c r="C29" s="276"/>
      <c r="D29" s="213" t="s">
        <v>2282</v>
      </c>
      <c r="E29" s="306"/>
      <c r="G29" s="276"/>
    </row>
    <row r="30" spans="1:11" ht="30">
      <c r="A30" s="276" t="s">
        <v>2295</v>
      </c>
      <c r="B30" s="276" t="s">
        <v>2297</v>
      </c>
      <c r="C30" s="276"/>
      <c r="D30" s="213" t="s">
        <v>2283</v>
      </c>
      <c r="E30" s="306"/>
      <c r="G30" s="276"/>
    </row>
    <row r="31" spans="1:11">
      <c r="A31" s="276"/>
      <c r="B31" s="276"/>
      <c r="C31" s="276" t="s">
        <v>12</v>
      </c>
      <c r="D31" s="255"/>
      <c r="G31" s="276"/>
    </row>
    <row r="32" spans="1:11">
      <c r="A32" s="276"/>
      <c r="B32" s="276"/>
      <c r="C32" s="276" t="s">
        <v>30</v>
      </c>
      <c r="D32" s="276"/>
      <c r="E32" s="276"/>
      <c r="F32" s="276"/>
      <c r="G32" s="276" t="s">
        <v>31</v>
      </c>
    </row>
    <row r="33" spans="1:15" hidden="1"/>
    <row r="34" spans="1:15" hidden="1"/>
    <row r="35" spans="1:15" hidden="1"/>
    <row r="36" spans="1:15" hidden="1"/>
    <row r="37" spans="1:15" hidden="1"/>
    <row r="38" spans="1:15" hidden="1">
      <c r="A38" s="276"/>
      <c r="B38" s="276"/>
      <c r="C38" s="276" t="s">
        <v>2298</v>
      </c>
      <c r="D38" s="276"/>
      <c r="E38" s="276"/>
      <c r="F38" s="276"/>
      <c r="G38" s="276"/>
      <c r="H38" s="276"/>
      <c r="I38" s="276"/>
      <c r="J38" s="276"/>
      <c r="K38" s="276"/>
      <c r="L38" s="276"/>
      <c r="M38" s="276"/>
      <c r="N38" s="276"/>
      <c r="O38" s="276"/>
    </row>
    <row r="39" spans="1:15" hidden="1">
      <c r="A39" s="276"/>
      <c r="B39" s="276"/>
      <c r="C39" s="276"/>
      <c r="D39" s="276"/>
      <c r="E39" s="276"/>
      <c r="F39" s="276"/>
      <c r="G39" s="276"/>
      <c r="H39" s="276"/>
      <c r="I39" s="276"/>
      <c r="J39" s="276"/>
      <c r="K39" s="276"/>
      <c r="L39" s="276"/>
      <c r="M39" s="276"/>
      <c r="N39" s="276"/>
      <c r="O39" s="276"/>
    </row>
    <row r="40" spans="1:15">
      <c r="A40" s="276"/>
      <c r="B40" s="276"/>
      <c r="C40" s="276"/>
      <c r="D40" s="276"/>
      <c r="E40" s="299" t="s">
        <v>2313</v>
      </c>
      <c r="F40" s="299" t="s">
        <v>2314</v>
      </c>
      <c r="G40" s="299" t="s">
        <v>2315</v>
      </c>
      <c r="H40" s="299" t="s">
        <v>2316</v>
      </c>
      <c r="I40" s="299" t="s">
        <v>2317</v>
      </c>
      <c r="J40" s="299" t="s">
        <v>2318</v>
      </c>
      <c r="K40" s="299" t="s">
        <v>2319</v>
      </c>
      <c r="L40" s="299" t="s">
        <v>2320</v>
      </c>
      <c r="M40" s="299" t="s">
        <v>2321</v>
      </c>
      <c r="N40" s="276"/>
      <c r="O40" s="276"/>
    </row>
    <row r="41" spans="1:15">
      <c r="A41" s="276"/>
      <c r="B41" s="276"/>
      <c r="C41" s="276" t="s">
        <v>10</v>
      </c>
      <c r="D41" s="276" t="s">
        <v>11</v>
      </c>
      <c r="E41" s="276"/>
      <c r="F41" s="276"/>
      <c r="G41" s="276"/>
      <c r="H41" s="276"/>
      <c r="I41" s="276"/>
      <c r="J41" s="276"/>
      <c r="K41" s="276"/>
      <c r="L41" s="276"/>
      <c r="M41" s="276"/>
      <c r="N41" s="276" t="s">
        <v>12</v>
      </c>
      <c r="O41" s="276" t="s">
        <v>13</v>
      </c>
    </row>
    <row r="42" spans="1:15" s="256" customFormat="1">
      <c r="A42" s="276"/>
      <c r="B42" s="276"/>
      <c r="C42" s="276" t="s">
        <v>11</v>
      </c>
      <c r="D42" s="247" t="s">
        <v>2299</v>
      </c>
      <c r="E42" s="248"/>
      <c r="F42" s="248"/>
      <c r="G42" s="248"/>
      <c r="H42" s="248"/>
      <c r="I42" s="248"/>
      <c r="J42" s="248"/>
      <c r="K42" s="248"/>
      <c r="L42" s="248"/>
      <c r="M42" s="249"/>
      <c r="O42" s="276"/>
    </row>
    <row r="43" spans="1:15" s="256" customFormat="1">
      <c r="A43" s="276"/>
      <c r="B43" s="276"/>
      <c r="C43" s="276" t="s">
        <v>11</v>
      </c>
      <c r="D43" s="291" t="s">
        <v>615</v>
      </c>
      <c r="E43" s="452" t="s">
        <v>2303</v>
      </c>
      <c r="F43" s="453"/>
      <c r="G43" s="454"/>
      <c r="H43" s="455" t="s">
        <v>2304</v>
      </c>
      <c r="I43" s="456"/>
      <c r="J43" s="457"/>
      <c r="K43" s="455" t="s">
        <v>2305</v>
      </c>
      <c r="L43" s="456"/>
      <c r="M43" s="458"/>
      <c r="O43" s="276"/>
    </row>
    <row r="44" spans="1:15" s="256" customFormat="1">
      <c r="A44" s="276"/>
      <c r="B44" s="276"/>
      <c r="C44" s="276" t="s">
        <v>11</v>
      </c>
      <c r="D44" s="282" t="s">
        <v>895</v>
      </c>
      <c r="E44" s="286" t="s">
        <v>2300</v>
      </c>
      <c r="F44" s="286" t="s">
        <v>2301</v>
      </c>
      <c r="G44" s="286" t="s">
        <v>2302</v>
      </c>
      <c r="H44" s="286" t="s">
        <v>2300</v>
      </c>
      <c r="I44" s="286" t="s">
        <v>2301</v>
      </c>
      <c r="J44" s="286" t="s">
        <v>2302</v>
      </c>
      <c r="K44" s="286" t="s">
        <v>2300</v>
      </c>
      <c r="L44" s="286" t="s">
        <v>2301</v>
      </c>
      <c r="M44" s="285" t="s">
        <v>2302</v>
      </c>
      <c r="O44" s="276"/>
    </row>
    <row r="45" spans="1:15" hidden="1">
      <c r="A45" s="276"/>
      <c r="B45" s="276"/>
      <c r="C45" s="276" t="s">
        <v>12</v>
      </c>
      <c r="D45" s="256"/>
      <c r="O45" s="276"/>
    </row>
    <row r="46" spans="1:15">
      <c r="A46" s="276" t="s">
        <v>2312</v>
      </c>
      <c r="B46" s="276" t="s">
        <v>2322</v>
      </c>
      <c r="C46" s="276"/>
      <c r="D46" s="288" t="s">
        <v>2306</v>
      </c>
      <c r="E46" s="311"/>
      <c r="F46" s="311"/>
      <c r="G46" s="311"/>
      <c r="H46" s="311"/>
      <c r="I46" s="311"/>
      <c r="J46" s="311"/>
      <c r="K46" s="313">
        <f>ROUND(E46+H46,2)</f>
        <v>0</v>
      </c>
      <c r="L46" s="313">
        <f>ROUND(F46+I46,2)</f>
        <v>0</v>
      </c>
      <c r="M46" s="313">
        <f>ROUND(G46+J46,2)</f>
        <v>0</v>
      </c>
      <c r="O46" s="276"/>
    </row>
    <row r="47" spans="1:15">
      <c r="A47" s="276" t="s">
        <v>2312</v>
      </c>
      <c r="B47" s="276" t="s">
        <v>53</v>
      </c>
      <c r="C47" s="276"/>
      <c r="D47" s="288" t="s">
        <v>2307</v>
      </c>
      <c r="E47" s="311"/>
      <c r="F47" s="311"/>
      <c r="G47" s="311"/>
      <c r="H47" s="311"/>
      <c r="I47" s="311"/>
      <c r="J47" s="311"/>
      <c r="K47" s="313">
        <f t="shared" ref="K47:K52" si="0">ROUND(E47+H47,2)</f>
        <v>0</v>
      </c>
      <c r="L47" s="313">
        <f t="shared" ref="L47:L52" si="1">ROUND(F47+I47,2)</f>
        <v>0</v>
      </c>
      <c r="M47" s="313">
        <f t="shared" ref="M47:M52" si="2">ROUND(G47+J47,2)</f>
        <v>0</v>
      </c>
      <c r="O47" s="276"/>
    </row>
    <row r="48" spans="1:15">
      <c r="A48" s="276" t="s">
        <v>2312</v>
      </c>
      <c r="B48" s="276" t="s">
        <v>54</v>
      </c>
      <c r="C48" s="276"/>
      <c r="D48" s="288" t="s">
        <v>2308</v>
      </c>
      <c r="E48" s="311"/>
      <c r="F48" s="311"/>
      <c r="G48" s="311"/>
      <c r="H48" s="311"/>
      <c r="I48" s="311"/>
      <c r="J48" s="311"/>
      <c r="K48" s="313">
        <f t="shared" si="0"/>
        <v>0</v>
      </c>
      <c r="L48" s="313">
        <f t="shared" si="1"/>
        <v>0</v>
      </c>
      <c r="M48" s="313">
        <f t="shared" si="2"/>
        <v>0</v>
      </c>
      <c r="O48" s="276"/>
    </row>
    <row r="49" spans="1:15">
      <c r="A49" s="276" t="s">
        <v>2312</v>
      </c>
      <c r="B49" s="276" t="s">
        <v>55</v>
      </c>
      <c r="C49" s="276"/>
      <c r="D49" s="288" t="s">
        <v>2309</v>
      </c>
      <c r="E49" s="311"/>
      <c r="F49" s="311"/>
      <c r="G49" s="311"/>
      <c r="H49" s="311"/>
      <c r="I49" s="311"/>
      <c r="J49" s="311"/>
      <c r="K49" s="313">
        <f t="shared" si="0"/>
        <v>0</v>
      </c>
      <c r="L49" s="313">
        <f t="shared" si="1"/>
        <v>0</v>
      </c>
      <c r="M49" s="313">
        <f t="shared" si="2"/>
        <v>0</v>
      </c>
      <c r="O49" s="276"/>
    </row>
    <row r="50" spans="1:15">
      <c r="A50" s="276" t="s">
        <v>2312</v>
      </c>
      <c r="B50" s="276" t="s">
        <v>2323</v>
      </c>
      <c r="C50" s="276"/>
      <c r="D50" s="288" t="s">
        <v>2310</v>
      </c>
      <c r="E50" s="311"/>
      <c r="F50" s="311"/>
      <c r="G50" s="311"/>
      <c r="H50" s="311"/>
      <c r="I50" s="311"/>
      <c r="J50" s="311"/>
      <c r="K50" s="313">
        <f t="shared" si="0"/>
        <v>0</v>
      </c>
      <c r="L50" s="313">
        <f t="shared" si="1"/>
        <v>0</v>
      </c>
      <c r="M50" s="313">
        <f t="shared" si="2"/>
        <v>0</v>
      </c>
      <c r="O50" s="276"/>
    </row>
    <row r="51" spans="1:15">
      <c r="A51" s="276" t="s">
        <v>2312</v>
      </c>
      <c r="B51" s="276" t="s">
        <v>2324</v>
      </c>
      <c r="C51" s="276"/>
      <c r="D51" s="288" t="s">
        <v>190</v>
      </c>
      <c r="E51" s="311"/>
      <c r="F51" s="311"/>
      <c r="G51" s="311"/>
      <c r="H51" s="311"/>
      <c r="I51" s="311"/>
      <c r="J51" s="311"/>
      <c r="K51" s="313">
        <f t="shared" si="0"/>
        <v>0</v>
      </c>
      <c r="L51" s="313">
        <f t="shared" si="1"/>
        <v>0</v>
      </c>
      <c r="M51" s="313">
        <f t="shared" si="2"/>
        <v>0</v>
      </c>
      <c r="O51" s="276"/>
    </row>
    <row r="52" spans="1:15">
      <c r="A52" s="276" t="s">
        <v>2312</v>
      </c>
      <c r="B52" s="276" t="s">
        <v>2325</v>
      </c>
      <c r="C52" s="276"/>
      <c r="D52" s="288" t="s">
        <v>191</v>
      </c>
      <c r="E52" s="312"/>
      <c r="F52" s="312"/>
      <c r="G52" s="312"/>
      <c r="H52" s="312"/>
      <c r="I52" s="312"/>
      <c r="J52" s="312"/>
      <c r="K52" s="313">
        <f t="shared" si="0"/>
        <v>0</v>
      </c>
      <c r="L52" s="313">
        <f t="shared" si="1"/>
        <v>0</v>
      </c>
      <c r="M52" s="313">
        <f t="shared" si="2"/>
        <v>0</v>
      </c>
      <c r="O52" s="276"/>
    </row>
    <row r="53" spans="1:15">
      <c r="A53" s="276"/>
      <c r="B53" s="276"/>
      <c r="C53" s="276" t="s">
        <v>12</v>
      </c>
      <c r="D53" s="292" t="s">
        <v>2311</v>
      </c>
      <c r="E53" s="289"/>
      <c r="F53" s="289"/>
      <c r="G53" s="289"/>
      <c r="H53" s="289"/>
      <c r="I53" s="289"/>
      <c r="J53" s="289"/>
      <c r="K53" s="289"/>
      <c r="L53" s="289"/>
      <c r="M53" s="290"/>
      <c r="O53" s="276"/>
    </row>
    <row r="54" spans="1:15">
      <c r="A54" s="276"/>
      <c r="B54" s="276"/>
      <c r="C54" s="276" t="s">
        <v>30</v>
      </c>
      <c r="D54" s="276"/>
      <c r="E54" s="276"/>
      <c r="F54" s="276"/>
      <c r="G54" s="276"/>
      <c r="H54" s="276"/>
      <c r="I54" s="276"/>
      <c r="J54" s="276"/>
      <c r="K54" s="276"/>
      <c r="L54" s="276"/>
      <c r="M54" s="276"/>
      <c r="N54" s="276"/>
      <c r="O54" s="276" t="s">
        <v>31</v>
      </c>
    </row>
    <row r="55" spans="1:15" hidden="1"/>
    <row r="56" spans="1:15" hidden="1"/>
    <row r="57" spans="1:15" hidden="1"/>
    <row r="58" spans="1:15" hidden="1">
      <c r="A58" s="276"/>
      <c r="B58" s="276"/>
      <c r="C58" s="276" t="s">
        <v>2326</v>
      </c>
      <c r="D58" s="276"/>
      <c r="E58" s="276"/>
      <c r="F58" s="276"/>
      <c r="G58" s="276"/>
      <c r="H58" s="276"/>
      <c r="I58" s="276"/>
      <c r="J58" s="276"/>
      <c r="K58"/>
      <c r="L58" s="284"/>
    </row>
    <row r="59" spans="1:15" hidden="1">
      <c r="A59" s="276"/>
      <c r="B59" s="276"/>
      <c r="C59" s="276"/>
      <c r="D59" s="276"/>
      <c r="E59" s="276" t="s">
        <v>2339</v>
      </c>
      <c r="F59" s="276" t="s">
        <v>2340</v>
      </c>
      <c r="G59" s="276" t="s">
        <v>2340</v>
      </c>
      <c r="H59" s="276" t="s">
        <v>2341</v>
      </c>
      <c r="I59" s="276"/>
      <c r="J59" s="276"/>
      <c r="K59"/>
      <c r="L59" s="284"/>
    </row>
    <row r="60" spans="1:15">
      <c r="A60" s="276"/>
      <c r="B60" s="276"/>
      <c r="C60" s="276"/>
      <c r="D60" s="276"/>
      <c r="E60" s="276"/>
      <c r="F60" s="276" t="s">
        <v>1037</v>
      </c>
      <c r="G60" s="276" t="s">
        <v>1038</v>
      </c>
      <c r="H60" s="276"/>
      <c r="I60" s="276"/>
      <c r="J60" s="276"/>
      <c r="K60"/>
      <c r="L60" s="284"/>
    </row>
    <row r="61" spans="1:15">
      <c r="A61" s="276"/>
      <c r="B61" s="276"/>
      <c r="C61" s="276" t="s">
        <v>10</v>
      </c>
      <c r="D61" s="276" t="s">
        <v>11</v>
      </c>
      <c r="E61" s="276"/>
      <c r="F61" s="276"/>
      <c r="G61" s="276"/>
      <c r="H61" s="276"/>
      <c r="I61" s="276" t="s">
        <v>12</v>
      </c>
      <c r="J61" s="276" t="s">
        <v>13</v>
      </c>
      <c r="K61"/>
      <c r="L61" s="284"/>
    </row>
    <row r="62" spans="1:15" s="287" customFormat="1" ht="30">
      <c r="A62" s="276"/>
      <c r="B62" s="276"/>
      <c r="C62" s="277" t="s">
        <v>11</v>
      </c>
      <c r="D62" s="253" t="s">
        <v>2327</v>
      </c>
      <c r="E62" s="293" t="s">
        <v>2328</v>
      </c>
      <c r="F62" s="293" t="s">
        <v>2329</v>
      </c>
      <c r="G62" s="293" t="s">
        <v>2330</v>
      </c>
      <c r="H62" s="293" t="s">
        <v>2331</v>
      </c>
      <c r="J62" s="276"/>
    </row>
    <row r="63" spans="1:15" hidden="1">
      <c r="A63" s="276"/>
      <c r="B63" s="276"/>
      <c r="C63" s="276" t="s">
        <v>12</v>
      </c>
      <c r="D63" s="287"/>
      <c r="J63" s="276"/>
      <c r="K63"/>
      <c r="L63" s="284"/>
    </row>
    <row r="64" spans="1:15">
      <c r="A64" s="276"/>
      <c r="B64" s="276" t="s">
        <v>2342</v>
      </c>
      <c r="C64" s="276"/>
      <c r="D64" s="213" t="s">
        <v>2332</v>
      </c>
      <c r="E64" s="306"/>
      <c r="F64" s="306"/>
      <c r="G64" s="306"/>
      <c r="H64" s="306"/>
      <c r="J64" s="276"/>
      <c r="K64"/>
      <c r="L64" s="284"/>
    </row>
    <row r="65" spans="1:12">
      <c r="A65" s="276"/>
      <c r="B65" s="276" t="s">
        <v>2343</v>
      </c>
      <c r="C65" s="276"/>
      <c r="D65" s="213" t="s">
        <v>2333</v>
      </c>
      <c r="E65" s="306"/>
      <c r="F65" s="306"/>
      <c r="G65" s="306"/>
      <c r="H65" s="306"/>
      <c r="J65" s="276"/>
      <c r="K65"/>
      <c r="L65" s="284"/>
    </row>
    <row r="66" spans="1:12">
      <c r="A66" s="276"/>
      <c r="B66" s="276" t="s">
        <v>2344</v>
      </c>
      <c r="C66" s="276"/>
      <c r="D66" s="213" t="s">
        <v>2334</v>
      </c>
      <c r="E66" s="306"/>
      <c r="F66" s="306"/>
      <c r="G66" s="306"/>
      <c r="H66" s="306"/>
      <c r="J66" s="276"/>
      <c r="K66"/>
      <c r="L66" s="284"/>
    </row>
    <row r="67" spans="1:12">
      <c r="A67" s="276"/>
      <c r="B67" s="276" t="s">
        <v>2345</v>
      </c>
      <c r="C67" s="276"/>
      <c r="D67" s="213" t="s">
        <v>2335</v>
      </c>
      <c r="E67" s="306"/>
      <c r="F67" s="306"/>
      <c r="G67" s="306"/>
      <c r="H67" s="306"/>
      <c r="J67" s="276"/>
      <c r="K67"/>
      <c r="L67" s="284"/>
    </row>
    <row r="68" spans="1:12">
      <c r="A68" s="276"/>
      <c r="B68" s="276" t="s">
        <v>2346</v>
      </c>
      <c r="C68" s="276"/>
      <c r="D68" s="213" t="s">
        <v>2336</v>
      </c>
      <c r="E68" s="306"/>
      <c r="F68" s="306"/>
      <c r="G68" s="306"/>
      <c r="H68" s="306"/>
      <c r="J68" s="276"/>
      <c r="K68"/>
      <c r="L68" s="284"/>
    </row>
    <row r="69" spans="1:12">
      <c r="A69" s="276"/>
      <c r="B69" s="276" t="s">
        <v>2347</v>
      </c>
      <c r="C69" s="276"/>
      <c r="D69" s="213" t="s">
        <v>2337</v>
      </c>
      <c r="E69" s="306"/>
      <c r="F69" s="306"/>
      <c r="G69" s="306"/>
      <c r="H69" s="306"/>
      <c r="J69" s="276"/>
      <c r="K69"/>
      <c r="L69" s="284"/>
    </row>
    <row r="70" spans="1:12">
      <c r="A70" s="276"/>
      <c r="B70" s="276" t="s">
        <v>2348</v>
      </c>
      <c r="C70" s="276"/>
      <c r="D70" s="253" t="s">
        <v>2338</v>
      </c>
      <c r="E70" s="308">
        <f>ROUND(E64+E65+E66+E67+E68+E69,2)</f>
        <v>0</v>
      </c>
      <c r="F70" s="306"/>
      <c r="G70" s="306"/>
      <c r="H70" s="306"/>
      <c r="J70" s="276"/>
      <c r="K70"/>
      <c r="L70" s="284"/>
    </row>
    <row r="71" spans="1:12">
      <c r="A71" s="276"/>
      <c r="B71" s="276"/>
      <c r="C71" s="276" t="s">
        <v>12</v>
      </c>
      <c r="D71" s="287"/>
      <c r="J71" s="276"/>
      <c r="K71"/>
      <c r="L71" s="284"/>
    </row>
    <row r="72" spans="1:12" hidden="1">
      <c r="A72" s="276"/>
      <c r="B72" s="276"/>
      <c r="C72" s="276" t="s">
        <v>30</v>
      </c>
      <c r="D72" s="276"/>
      <c r="E72" s="276"/>
      <c r="F72" s="276"/>
      <c r="G72" s="276"/>
      <c r="H72" s="276"/>
      <c r="I72" s="276"/>
      <c r="J72" s="276" t="s">
        <v>31</v>
      </c>
      <c r="K72"/>
      <c r="L72" s="284"/>
    </row>
    <row r="73" spans="1:12" hidden="1"/>
    <row r="74" spans="1:12" hidden="1"/>
    <row r="75" spans="1:12" hidden="1"/>
    <row r="76" spans="1:12" hidden="1">
      <c r="A76" s="276"/>
      <c r="B76" s="276"/>
      <c r="C76" s="276" t="s">
        <v>2349</v>
      </c>
      <c r="D76" s="276"/>
      <c r="E76" s="276"/>
      <c r="F76" s="276"/>
      <c r="G76" s="276"/>
      <c r="H76" s="276"/>
      <c r="K76"/>
      <c r="L76" s="284"/>
    </row>
    <row r="77" spans="1:12" hidden="1">
      <c r="A77" s="276"/>
      <c r="B77" s="276"/>
      <c r="C77" s="276"/>
      <c r="D77" s="276"/>
      <c r="E77" s="276" t="s">
        <v>2357</v>
      </c>
      <c r="F77" s="276" t="s">
        <v>2292</v>
      </c>
      <c r="G77" s="276"/>
      <c r="H77" s="276"/>
      <c r="K77"/>
      <c r="L77" s="284"/>
    </row>
    <row r="78" spans="1:12" hidden="1">
      <c r="A78" s="276"/>
      <c r="B78" s="276"/>
      <c r="C78" s="276"/>
      <c r="D78" s="276"/>
      <c r="E78" s="276"/>
      <c r="F78" s="276"/>
      <c r="G78" s="276"/>
      <c r="H78" s="276"/>
      <c r="K78"/>
      <c r="L78" s="284"/>
    </row>
    <row r="79" spans="1:12">
      <c r="A79" s="276"/>
      <c r="B79" s="276"/>
      <c r="C79" s="276" t="s">
        <v>10</v>
      </c>
      <c r="D79" s="276" t="s">
        <v>11</v>
      </c>
      <c r="E79" s="276"/>
      <c r="F79" s="276"/>
      <c r="G79" s="276" t="s">
        <v>12</v>
      </c>
      <c r="H79" s="276" t="s">
        <v>13</v>
      </c>
      <c r="K79"/>
      <c r="L79" s="284"/>
    </row>
    <row r="80" spans="1:12" s="295" customFormat="1">
      <c r="A80" s="276"/>
      <c r="B80" s="276"/>
      <c r="C80" s="277" t="s">
        <v>11</v>
      </c>
      <c r="D80" s="253" t="s">
        <v>2350</v>
      </c>
      <c r="E80" s="294" t="s">
        <v>2351</v>
      </c>
      <c r="F80" s="294" t="s">
        <v>2352</v>
      </c>
      <c r="H80" s="276"/>
    </row>
    <row r="81" spans="1:12" hidden="1">
      <c r="A81" s="276"/>
      <c r="B81" s="276"/>
      <c r="C81" s="276" t="s">
        <v>12</v>
      </c>
      <c r="D81" s="295"/>
      <c r="H81" s="276"/>
      <c r="K81"/>
      <c r="L81" s="284"/>
    </row>
    <row r="82" spans="1:12">
      <c r="A82" s="276"/>
      <c r="B82" s="276" t="s">
        <v>2358</v>
      </c>
      <c r="C82" s="276"/>
      <c r="D82" s="303" t="s">
        <v>2353</v>
      </c>
      <c r="E82" s="306"/>
      <c r="F82" s="306"/>
      <c r="H82" s="276"/>
      <c r="K82"/>
      <c r="L82" s="284"/>
    </row>
    <row r="83" spans="1:12">
      <c r="A83" s="276"/>
      <c r="B83" s="276" t="s">
        <v>2359</v>
      </c>
      <c r="C83" s="276"/>
      <c r="D83" s="303" t="s">
        <v>2354</v>
      </c>
      <c r="E83" s="306"/>
      <c r="F83" s="306"/>
      <c r="H83" s="276"/>
      <c r="K83"/>
      <c r="L83" s="284"/>
    </row>
    <row r="84" spans="1:12">
      <c r="A84" s="276"/>
      <c r="B84" s="276" t="s">
        <v>2360</v>
      </c>
      <c r="C84" s="276"/>
      <c r="D84" s="296" t="s">
        <v>2355</v>
      </c>
      <c r="E84" s="307">
        <f>ROUND(E82+E83,2)</f>
        <v>0</v>
      </c>
      <c r="F84" s="307">
        <f>ROUND(F82+F83,2)</f>
        <v>0</v>
      </c>
      <c r="H84" s="276"/>
      <c r="K84"/>
      <c r="L84" s="284"/>
    </row>
    <row r="85" spans="1:12" s="302" customFormat="1" ht="31.5" customHeight="1">
      <c r="A85" s="278"/>
      <c r="B85" s="278"/>
      <c r="C85" s="278"/>
      <c r="D85" s="459" t="s">
        <v>2356</v>
      </c>
      <c r="E85" s="460"/>
      <c r="F85" s="461"/>
      <c r="H85" s="278"/>
    </row>
    <row r="86" spans="1:12">
      <c r="A86" s="276"/>
      <c r="B86" s="276"/>
      <c r="C86" s="276" t="s">
        <v>12</v>
      </c>
      <c r="D86" s="295"/>
      <c r="E86" s="297"/>
      <c r="F86" s="297"/>
      <c r="H86" s="276"/>
      <c r="K86"/>
      <c r="L86" s="284"/>
    </row>
    <row r="87" spans="1:12">
      <c r="A87" s="276"/>
      <c r="B87" s="276"/>
      <c r="C87" s="276" t="s">
        <v>30</v>
      </c>
      <c r="D87" s="276"/>
      <c r="E87" s="276"/>
      <c r="F87" s="276"/>
      <c r="G87" s="276"/>
      <c r="H87" s="276" t="s">
        <v>31</v>
      </c>
      <c r="K87"/>
      <c r="L87" s="284"/>
    </row>
    <row r="92" spans="1:12">
      <c r="E92" s="297"/>
    </row>
  </sheetData>
  <mergeCells count="5">
    <mergeCell ref="D1:E1"/>
    <mergeCell ref="E43:G43"/>
    <mergeCell ref="H43:J43"/>
    <mergeCell ref="K43:M43"/>
    <mergeCell ref="D85:F85"/>
  </mergeCells>
  <dataValidations count="3">
    <dataValidation type="decimal" allowBlank="1" showInputMessage="1" showErrorMessage="1" errorTitle="Input Error" error="Please enter a numeric value between 0 and 99999999999999999" sqref="E82:F84 E64:H70 E14:E21 E23:E30">
      <formula1>0</formula1>
      <formula2>99999999999999900</formula2>
    </dataValidation>
    <dataValidation type="whole" allowBlank="1" showInputMessage="1" showErrorMessage="1" errorTitle="Input Error" error="Please enter a numeric value between 0 and 99999999999999999" sqref="E46:M52">
      <formula1>0</formula1>
      <formula2>99999999999999900</formula2>
    </dataValidation>
    <dataValidation showInputMessage="1" showErrorMessage="1" sqref="E22"/>
  </dataValidations>
  <hyperlinks>
    <hyperlink ref="D3" location="Navigation!A1" display="Back To Navigation Page"/>
  </hyperlink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
  <sheetViews>
    <sheetView workbookViewId="0"/>
  </sheetViews>
  <sheetFormatPr defaultRowHeight="15"/>
  <sheetData/>
  <phoneticPr fontId="16"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1"/>
  <sheetViews>
    <sheetView workbookViewId="0">
      <selection activeCell="E13" sqref="E13"/>
    </sheetView>
  </sheetViews>
  <sheetFormatPr defaultRowHeight="15"/>
  <sheetData>
    <row r="1" spans="1:2">
      <c r="A1" s="148" t="s">
        <v>1937</v>
      </c>
      <c r="B1" s="148" t="s">
        <v>767</v>
      </c>
    </row>
  </sheetData>
  <phoneticPr fontId="16"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
  <sheetViews>
    <sheetView workbookViewId="0"/>
  </sheetViews>
  <sheetFormatPr defaultRowHeight="15"/>
  <sheetData/>
  <phoneticPr fontId="16"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245"/>
  <sheetViews>
    <sheetView zoomScale="85" workbookViewId="0">
      <selection activeCell="C1" sqref="C1"/>
    </sheetView>
  </sheetViews>
  <sheetFormatPr defaultRowHeight="15"/>
  <cols>
    <col min="1" max="1" width="23.5703125" customWidth="1"/>
    <col min="2" max="2" width="23.28515625" customWidth="1"/>
    <col min="3" max="3" width="124.28515625" customWidth="1"/>
  </cols>
  <sheetData>
    <row r="1" spans="1:5">
      <c r="A1" t="s">
        <v>1146</v>
      </c>
      <c r="B1" t="s">
        <v>1147</v>
      </c>
      <c r="C1" t="s">
        <v>1148</v>
      </c>
      <c r="D1" t="s">
        <v>1149</v>
      </c>
      <c r="E1" t="s">
        <v>1150</v>
      </c>
    </row>
    <row r="2" spans="1:5">
      <c r="A2" t="s">
        <v>1151</v>
      </c>
      <c r="B2" t="s">
        <v>1147</v>
      </c>
      <c r="C2" t="s">
        <v>1148</v>
      </c>
      <c r="D2" t="s">
        <v>1149</v>
      </c>
      <c r="E2" t="s">
        <v>1150</v>
      </c>
    </row>
    <row r="3" spans="1:5">
      <c r="A3" t="s">
        <v>1152</v>
      </c>
      <c r="B3" t="s">
        <v>1147</v>
      </c>
      <c r="C3" t="s">
        <v>1148</v>
      </c>
      <c r="D3" t="s">
        <v>1149</v>
      </c>
      <c r="E3" t="s">
        <v>1150</v>
      </c>
    </row>
    <row r="4" spans="1:5">
      <c r="A4" t="s">
        <v>1153</v>
      </c>
      <c r="B4" t="s">
        <v>1147</v>
      </c>
      <c r="C4" t="s">
        <v>1148</v>
      </c>
      <c r="D4" t="s">
        <v>1149</v>
      </c>
      <c r="E4" t="s">
        <v>1150</v>
      </c>
    </row>
    <row r="5" spans="1:5">
      <c r="A5" t="s">
        <v>1154</v>
      </c>
      <c r="B5" t="s">
        <v>1147</v>
      </c>
      <c r="C5" t="s">
        <v>1148</v>
      </c>
      <c r="D5" t="s">
        <v>1149</v>
      </c>
      <c r="E5" t="s">
        <v>1150</v>
      </c>
    </row>
    <row r="6" spans="1:5">
      <c r="A6" t="s">
        <v>1155</v>
      </c>
      <c r="B6" t="s">
        <v>1147</v>
      </c>
      <c r="C6" t="s">
        <v>1148</v>
      </c>
      <c r="D6" t="s">
        <v>1149</v>
      </c>
      <c r="E6" t="s">
        <v>1150</v>
      </c>
    </row>
    <row r="7" spans="1:5">
      <c r="A7" t="s">
        <v>1156</v>
      </c>
      <c r="B7" t="s">
        <v>1147</v>
      </c>
      <c r="C7" t="s">
        <v>1157</v>
      </c>
      <c r="D7" t="s">
        <v>1149</v>
      </c>
      <c r="E7" t="s">
        <v>1158</v>
      </c>
    </row>
    <row r="8" spans="1:5">
      <c r="A8" t="s">
        <v>1159</v>
      </c>
      <c r="B8" t="s">
        <v>1147</v>
      </c>
      <c r="C8" t="s">
        <v>1157</v>
      </c>
      <c r="D8" t="s">
        <v>1149</v>
      </c>
      <c r="E8" t="s">
        <v>1158</v>
      </c>
    </row>
    <row r="9" spans="1:5">
      <c r="A9" t="s">
        <v>1160</v>
      </c>
      <c r="B9" t="s">
        <v>1147</v>
      </c>
      <c r="C9" t="s">
        <v>1157</v>
      </c>
      <c r="D9" t="s">
        <v>1149</v>
      </c>
      <c r="E9" t="s">
        <v>1158</v>
      </c>
    </row>
    <row r="10" spans="1:5">
      <c r="A10" t="s">
        <v>1161</v>
      </c>
      <c r="B10" t="s">
        <v>1147</v>
      </c>
      <c r="C10" t="s">
        <v>1157</v>
      </c>
      <c r="D10" t="s">
        <v>1149</v>
      </c>
      <c r="E10" t="s">
        <v>1158</v>
      </c>
    </row>
    <row r="11" spans="1:5">
      <c r="A11" t="s">
        <v>1162</v>
      </c>
      <c r="B11" t="s">
        <v>1147</v>
      </c>
      <c r="C11" t="s">
        <v>1157</v>
      </c>
      <c r="D11" t="s">
        <v>1149</v>
      </c>
      <c r="E11" t="s">
        <v>1158</v>
      </c>
    </row>
    <row r="12" spans="1:5">
      <c r="A12" t="s">
        <v>1163</v>
      </c>
      <c r="B12" t="s">
        <v>1147</v>
      </c>
      <c r="C12" t="s">
        <v>1157</v>
      </c>
      <c r="D12" t="s">
        <v>1149</v>
      </c>
      <c r="E12" t="s">
        <v>1158</v>
      </c>
    </row>
    <row r="13" spans="1:5">
      <c r="A13" t="s">
        <v>1164</v>
      </c>
      <c r="B13" t="s">
        <v>1147</v>
      </c>
      <c r="C13" t="s">
        <v>1165</v>
      </c>
      <c r="D13" t="s">
        <v>1149</v>
      </c>
      <c r="E13" t="s">
        <v>1166</v>
      </c>
    </row>
    <row r="14" spans="1:5">
      <c r="A14" t="s">
        <v>1167</v>
      </c>
      <c r="B14" t="s">
        <v>1147</v>
      </c>
      <c r="C14" t="s">
        <v>1165</v>
      </c>
      <c r="D14" t="s">
        <v>1149</v>
      </c>
      <c r="E14" t="s">
        <v>1166</v>
      </c>
    </row>
    <row r="15" spans="1:5">
      <c r="A15" t="s">
        <v>1168</v>
      </c>
      <c r="B15" t="s">
        <v>1147</v>
      </c>
      <c r="C15" t="s">
        <v>1165</v>
      </c>
      <c r="D15" t="s">
        <v>1149</v>
      </c>
      <c r="E15" t="s">
        <v>1166</v>
      </c>
    </row>
    <row r="16" spans="1:5">
      <c r="A16" t="s">
        <v>1169</v>
      </c>
      <c r="B16" t="s">
        <v>1147</v>
      </c>
      <c r="C16" t="s">
        <v>1165</v>
      </c>
      <c r="D16" t="s">
        <v>1149</v>
      </c>
      <c r="E16" t="s">
        <v>1166</v>
      </c>
    </row>
    <row r="17" spans="1:5">
      <c r="A17" t="s">
        <v>1170</v>
      </c>
      <c r="B17" t="s">
        <v>1147</v>
      </c>
      <c r="C17" t="s">
        <v>1165</v>
      </c>
      <c r="D17" t="s">
        <v>1149</v>
      </c>
      <c r="E17" t="s">
        <v>1166</v>
      </c>
    </row>
    <row r="18" spans="1:5">
      <c r="A18" t="s">
        <v>1171</v>
      </c>
      <c r="B18" t="s">
        <v>1147</v>
      </c>
      <c r="C18" t="s">
        <v>1165</v>
      </c>
      <c r="D18" t="s">
        <v>1149</v>
      </c>
      <c r="E18" t="s">
        <v>1166</v>
      </c>
    </row>
    <row r="19" spans="1:5">
      <c r="A19" t="s">
        <v>1172</v>
      </c>
      <c r="B19" t="s">
        <v>1147</v>
      </c>
      <c r="C19" t="s">
        <v>1173</v>
      </c>
      <c r="D19" t="s">
        <v>1149</v>
      </c>
      <c r="E19" t="s">
        <v>1174</v>
      </c>
    </row>
    <row r="20" spans="1:5">
      <c r="A20" t="s">
        <v>1175</v>
      </c>
      <c r="B20" t="s">
        <v>1147</v>
      </c>
      <c r="C20" t="s">
        <v>1173</v>
      </c>
      <c r="D20" t="s">
        <v>1149</v>
      </c>
      <c r="E20" t="s">
        <v>1174</v>
      </c>
    </row>
    <row r="21" spans="1:5">
      <c r="A21" t="s">
        <v>1176</v>
      </c>
      <c r="B21" t="s">
        <v>1147</v>
      </c>
      <c r="C21" t="s">
        <v>1173</v>
      </c>
      <c r="D21" t="s">
        <v>1149</v>
      </c>
      <c r="E21" t="s">
        <v>1174</v>
      </c>
    </row>
    <row r="22" spans="1:5">
      <c r="A22" t="s">
        <v>1177</v>
      </c>
      <c r="B22" t="s">
        <v>1147</v>
      </c>
      <c r="C22" t="s">
        <v>1173</v>
      </c>
      <c r="D22" t="s">
        <v>1149</v>
      </c>
      <c r="E22" t="s">
        <v>1174</v>
      </c>
    </row>
    <row r="23" spans="1:5">
      <c r="A23" t="s">
        <v>1178</v>
      </c>
      <c r="B23" t="s">
        <v>1147</v>
      </c>
      <c r="C23" t="s">
        <v>1173</v>
      </c>
      <c r="D23" t="s">
        <v>1149</v>
      </c>
      <c r="E23" t="s">
        <v>1174</v>
      </c>
    </row>
    <row r="24" spans="1:5">
      <c r="A24" t="s">
        <v>1179</v>
      </c>
      <c r="B24" t="s">
        <v>1147</v>
      </c>
      <c r="C24" t="s">
        <v>1173</v>
      </c>
      <c r="D24" t="s">
        <v>1149</v>
      </c>
      <c r="E24" t="s">
        <v>1174</v>
      </c>
    </row>
    <row r="25" spans="1:5">
      <c r="A25" t="s">
        <v>1180</v>
      </c>
      <c r="B25" t="s">
        <v>1147</v>
      </c>
      <c r="C25" t="s">
        <v>1181</v>
      </c>
      <c r="D25" t="s">
        <v>1149</v>
      </c>
      <c r="E25" t="s">
        <v>1182</v>
      </c>
    </row>
    <row r="26" spans="1:5">
      <c r="A26" t="s">
        <v>1183</v>
      </c>
      <c r="B26" t="s">
        <v>1147</v>
      </c>
      <c r="C26" t="s">
        <v>1181</v>
      </c>
      <c r="D26" t="s">
        <v>1149</v>
      </c>
      <c r="E26" t="s">
        <v>1182</v>
      </c>
    </row>
    <row r="27" spans="1:5">
      <c r="A27" t="s">
        <v>1184</v>
      </c>
      <c r="B27" t="s">
        <v>1185</v>
      </c>
      <c r="C27" t="s">
        <v>1186</v>
      </c>
      <c r="D27" t="s">
        <v>1187</v>
      </c>
      <c r="E27" t="s">
        <v>1188</v>
      </c>
    </row>
    <row r="28" spans="1:5">
      <c r="A28" t="s">
        <v>1189</v>
      </c>
      <c r="B28" t="s">
        <v>1185</v>
      </c>
      <c r="C28" t="s">
        <v>1186</v>
      </c>
      <c r="D28" t="s">
        <v>1187</v>
      </c>
      <c r="E28" t="s">
        <v>1188</v>
      </c>
    </row>
    <row r="29" spans="1:5">
      <c r="A29" t="s">
        <v>1190</v>
      </c>
      <c r="B29" t="s">
        <v>1185</v>
      </c>
      <c r="C29" t="s">
        <v>1186</v>
      </c>
      <c r="D29" t="s">
        <v>1187</v>
      </c>
      <c r="E29" t="s">
        <v>1188</v>
      </c>
    </row>
    <row r="30" spans="1:5">
      <c r="A30" t="s">
        <v>1191</v>
      </c>
      <c r="B30" t="s">
        <v>1185</v>
      </c>
      <c r="C30" t="s">
        <v>1186</v>
      </c>
      <c r="D30" t="s">
        <v>1187</v>
      </c>
      <c r="E30" t="s">
        <v>1188</v>
      </c>
    </row>
    <row r="31" spans="1:5">
      <c r="A31" t="s">
        <v>1192</v>
      </c>
      <c r="B31" t="s">
        <v>1185</v>
      </c>
      <c r="C31" t="s">
        <v>1186</v>
      </c>
      <c r="D31" t="s">
        <v>1187</v>
      </c>
      <c r="E31" t="s">
        <v>1188</v>
      </c>
    </row>
    <row r="32" spans="1:5">
      <c r="A32" t="s">
        <v>1193</v>
      </c>
      <c r="B32" t="s">
        <v>1185</v>
      </c>
      <c r="C32" t="s">
        <v>1186</v>
      </c>
      <c r="D32" t="s">
        <v>1187</v>
      </c>
      <c r="E32" t="s">
        <v>1188</v>
      </c>
    </row>
    <row r="33" spans="1:5">
      <c r="A33" t="s">
        <v>1194</v>
      </c>
      <c r="B33" t="s">
        <v>1185</v>
      </c>
      <c r="C33" t="s">
        <v>1186</v>
      </c>
      <c r="D33" t="s">
        <v>1187</v>
      </c>
      <c r="E33" t="s">
        <v>1188</v>
      </c>
    </row>
    <row r="34" spans="1:5">
      <c r="A34" t="s">
        <v>1195</v>
      </c>
      <c r="B34" t="s">
        <v>1185</v>
      </c>
      <c r="C34" t="s">
        <v>1186</v>
      </c>
      <c r="D34" t="s">
        <v>1187</v>
      </c>
      <c r="E34" t="s">
        <v>1188</v>
      </c>
    </row>
    <row r="35" spans="1:5">
      <c r="A35" t="s">
        <v>1196</v>
      </c>
      <c r="B35" t="s">
        <v>1185</v>
      </c>
      <c r="C35" t="s">
        <v>1197</v>
      </c>
      <c r="D35" t="s">
        <v>1149</v>
      </c>
      <c r="E35" t="s">
        <v>1198</v>
      </c>
    </row>
    <row r="36" spans="1:5">
      <c r="A36" t="s">
        <v>1199</v>
      </c>
      <c r="B36" t="s">
        <v>1185</v>
      </c>
      <c r="C36" t="s">
        <v>1197</v>
      </c>
      <c r="D36" t="s">
        <v>1149</v>
      </c>
      <c r="E36" t="s">
        <v>1198</v>
      </c>
    </row>
    <row r="37" spans="1:5">
      <c r="A37" t="s">
        <v>1200</v>
      </c>
      <c r="B37" t="s">
        <v>1185</v>
      </c>
      <c r="C37" t="s">
        <v>1197</v>
      </c>
      <c r="D37" t="s">
        <v>1149</v>
      </c>
      <c r="E37" t="s">
        <v>1198</v>
      </c>
    </row>
    <row r="38" spans="1:5">
      <c r="A38" t="s">
        <v>1201</v>
      </c>
      <c r="B38" t="s">
        <v>1185</v>
      </c>
      <c r="C38" t="s">
        <v>1197</v>
      </c>
      <c r="D38" t="s">
        <v>1149</v>
      </c>
      <c r="E38" t="s">
        <v>1198</v>
      </c>
    </row>
    <row r="39" spans="1:5">
      <c r="A39" t="s">
        <v>1202</v>
      </c>
      <c r="B39" t="s">
        <v>1185</v>
      </c>
      <c r="C39" t="s">
        <v>1197</v>
      </c>
      <c r="D39" t="s">
        <v>1149</v>
      </c>
      <c r="E39" t="s">
        <v>1198</v>
      </c>
    </row>
    <row r="40" spans="1:5">
      <c r="A40" t="s">
        <v>1203</v>
      </c>
      <c r="B40" t="s">
        <v>1185</v>
      </c>
      <c r="C40" t="s">
        <v>1197</v>
      </c>
      <c r="D40" t="s">
        <v>1149</v>
      </c>
      <c r="E40" t="s">
        <v>1198</v>
      </c>
    </row>
    <row r="41" spans="1:5">
      <c r="A41" t="s">
        <v>1204</v>
      </c>
      <c r="B41" t="s">
        <v>1185</v>
      </c>
      <c r="C41" t="s">
        <v>1197</v>
      </c>
      <c r="D41" t="s">
        <v>1149</v>
      </c>
      <c r="E41" t="s">
        <v>1198</v>
      </c>
    </row>
    <row r="42" spans="1:5">
      <c r="A42" t="s">
        <v>1205</v>
      </c>
      <c r="B42" t="s">
        <v>1185</v>
      </c>
      <c r="C42" t="s">
        <v>1197</v>
      </c>
      <c r="D42" t="s">
        <v>1149</v>
      </c>
      <c r="E42" t="s">
        <v>1198</v>
      </c>
    </row>
    <row r="43" spans="1:5">
      <c r="A43" t="s">
        <v>1206</v>
      </c>
      <c r="B43" t="s">
        <v>1185</v>
      </c>
      <c r="C43" t="s">
        <v>1207</v>
      </c>
      <c r="D43" t="s">
        <v>1149</v>
      </c>
      <c r="E43" t="s">
        <v>1208</v>
      </c>
    </row>
    <row r="44" spans="1:5">
      <c r="A44" t="s">
        <v>1209</v>
      </c>
      <c r="B44" t="s">
        <v>1185</v>
      </c>
      <c r="C44" t="s">
        <v>1207</v>
      </c>
      <c r="D44" t="s">
        <v>1149</v>
      </c>
      <c r="E44" t="s">
        <v>1208</v>
      </c>
    </row>
    <row r="45" spans="1:5">
      <c r="A45" t="s">
        <v>1210</v>
      </c>
      <c r="B45" t="s">
        <v>1185</v>
      </c>
      <c r="C45" t="s">
        <v>1207</v>
      </c>
      <c r="D45" t="s">
        <v>1149</v>
      </c>
      <c r="E45" t="s">
        <v>1208</v>
      </c>
    </row>
    <row r="46" spans="1:5">
      <c r="A46" t="s">
        <v>1211</v>
      </c>
      <c r="B46" t="s">
        <v>1185</v>
      </c>
      <c r="C46" t="s">
        <v>1207</v>
      </c>
      <c r="D46" t="s">
        <v>1149</v>
      </c>
      <c r="E46" t="s">
        <v>1208</v>
      </c>
    </row>
    <row r="47" spans="1:5">
      <c r="A47" t="s">
        <v>1212</v>
      </c>
      <c r="B47" t="s">
        <v>1185</v>
      </c>
      <c r="C47" t="s">
        <v>1207</v>
      </c>
      <c r="D47" t="s">
        <v>1149</v>
      </c>
      <c r="E47" t="s">
        <v>1208</v>
      </c>
    </row>
    <row r="48" spans="1:5">
      <c r="A48" t="s">
        <v>1213</v>
      </c>
      <c r="B48" t="s">
        <v>1185</v>
      </c>
      <c r="C48" t="s">
        <v>1207</v>
      </c>
      <c r="D48" t="s">
        <v>1149</v>
      </c>
      <c r="E48" t="s">
        <v>1208</v>
      </c>
    </row>
    <row r="49" spans="1:5">
      <c r="A49" t="s">
        <v>1214</v>
      </c>
      <c r="B49" t="s">
        <v>1185</v>
      </c>
      <c r="C49" t="s">
        <v>1207</v>
      </c>
      <c r="D49" t="s">
        <v>1149</v>
      </c>
      <c r="E49" t="s">
        <v>1208</v>
      </c>
    </row>
    <row r="50" spans="1:5">
      <c r="A50" t="s">
        <v>1215</v>
      </c>
      <c r="B50" t="s">
        <v>1185</v>
      </c>
      <c r="C50" t="s">
        <v>1207</v>
      </c>
      <c r="D50" t="s">
        <v>1149</v>
      </c>
      <c r="E50" t="s">
        <v>1208</v>
      </c>
    </row>
    <row r="51" spans="1:5">
      <c r="A51" t="s">
        <v>1216</v>
      </c>
      <c r="B51" t="s">
        <v>1185</v>
      </c>
      <c r="C51" t="s">
        <v>1217</v>
      </c>
      <c r="D51" t="s">
        <v>1149</v>
      </c>
      <c r="E51" t="s">
        <v>1218</v>
      </c>
    </row>
    <row r="52" spans="1:5">
      <c r="A52" t="s">
        <v>1219</v>
      </c>
      <c r="B52" t="s">
        <v>1185</v>
      </c>
      <c r="C52" t="s">
        <v>1217</v>
      </c>
      <c r="D52" t="s">
        <v>1149</v>
      </c>
      <c r="E52" t="s">
        <v>1218</v>
      </c>
    </row>
    <row r="53" spans="1:5">
      <c r="A53" t="s">
        <v>1220</v>
      </c>
      <c r="B53" t="s">
        <v>1185</v>
      </c>
      <c r="C53" t="s">
        <v>1217</v>
      </c>
      <c r="D53" t="s">
        <v>1149</v>
      </c>
      <c r="E53" t="s">
        <v>1218</v>
      </c>
    </row>
    <row r="54" spans="1:5">
      <c r="A54" t="s">
        <v>1221</v>
      </c>
      <c r="B54" t="s">
        <v>1185</v>
      </c>
      <c r="C54" t="s">
        <v>1217</v>
      </c>
      <c r="D54" t="s">
        <v>1149</v>
      </c>
      <c r="E54" t="s">
        <v>1218</v>
      </c>
    </row>
    <row r="55" spans="1:5">
      <c r="A55" t="s">
        <v>1222</v>
      </c>
      <c r="B55" t="s">
        <v>1185</v>
      </c>
      <c r="C55" t="s">
        <v>1217</v>
      </c>
      <c r="D55" t="s">
        <v>1149</v>
      </c>
      <c r="E55" t="s">
        <v>1218</v>
      </c>
    </row>
    <row r="56" spans="1:5">
      <c r="A56" t="s">
        <v>1223</v>
      </c>
      <c r="B56" t="s">
        <v>1185</v>
      </c>
      <c r="C56" t="s">
        <v>1217</v>
      </c>
      <c r="D56" t="s">
        <v>1149</v>
      </c>
      <c r="E56" t="s">
        <v>1218</v>
      </c>
    </row>
    <row r="57" spans="1:5">
      <c r="A57" t="s">
        <v>1224</v>
      </c>
      <c r="B57" t="s">
        <v>1185</v>
      </c>
      <c r="C57" t="s">
        <v>1217</v>
      </c>
      <c r="D57" t="s">
        <v>1149</v>
      </c>
      <c r="E57" t="s">
        <v>1218</v>
      </c>
    </row>
    <row r="58" spans="1:5">
      <c r="A58" t="s">
        <v>1225</v>
      </c>
      <c r="B58" t="s">
        <v>1185</v>
      </c>
      <c r="C58" t="s">
        <v>1217</v>
      </c>
      <c r="D58" t="s">
        <v>1149</v>
      </c>
      <c r="E58" t="s">
        <v>1218</v>
      </c>
    </row>
    <row r="59" spans="1:5">
      <c r="A59" t="s">
        <v>1226</v>
      </c>
      <c r="B59" t="s">
        <v>1185</v>
      </c>
      <c r="C59" t="s">
        <v>1227</v>
      </c>
      <c r="D59" t="s">
        <v>1187</v>
      </c>
      <c r="E59" t="s">
        <v>1228</v>
      </c>
    </row>
    <row r="60" spans="1:5">
      <c r="A60" t="s">
        <v>1229</v>
      </c>
      <c r="B60" t="s">
        <v>1185</v>
      </c>
      <c r="C60" t="s">
        <v>1227</v>
      </c>
      <c r="D60" t="s">
        <v>1187</v>
      </c>
      <c r="E60" t="s">
        <v>1228</v>
      </c>
    </row>
    <row r="61" spans="1:5">
      <c r="A61" t="s">
        <v>1230</v>
      </c>
      <c r="B61" t="s">
        <v>1185</v>
      </c>
      <c r="C61" t="s">
        <v>1227</v>
      </c>
      <c r="D61" t="s">
        <v>1187</v>
      </c>
      <c r="E61" t="s">
        <v>1228</v>
      </c>
    </row>
    <row r="62" spans="1:5">
      <c r="A62" t="s">
        <v>1231</v>
      </c>
      <c r="B62" t="s">
        <v>1185</v>
      </c>
      <c r="C62" t="s">
        <v>1227</v>
      </c>
      <c r="D62" t="s">
        <v>1187</v>
      </c>
      <c r="E62" t="s">
        <v>1228</v>
      </c>
    </row>
    <row r="63" spans="1:5">
      <c r="A63" t="s">
        <v>1232</v>
      </c>
      <c r="B63" t="s">
        <v>1185</v>
      </c>
      <c r="C63" t="s">
        <v>1233</v>
      </c>
      <c r="D63" t="s">
        <v>1149</v>
      </c>
      <c r="E63" t="s">
        <v>1234</v>
      </c>
    </row>
    <row r="64" spans="1:5">
      <c r="A64" t="s">
        <v>1235</v>
      </c>
      <c r="B64" t="s">
        <v>1185</v>
      </c>
      <c r="C64" t="s">
        <v>1233</v>
      </c>
      <c r="D64" t="s">
        <v>1149</v>
      </c>
      <c r="E64" t="s">
        <v>1234</v>
      </c>
    </row>
    <row r="65" spans="1:5">
      <c r="A65" t="s">
        <v>1236</v>
      </c>
      <c r="B65" t="s">
        <v>1185</v>
      </c>
      <c r="C65" t="s">
        <v>1233</v>
      </c>
      <c r="D65" t="s">
        <v>1149</v>
      </c>
      <c r="E65" t="s">
        <v>1234</v>
      </c>
    </row>
    <row r="66" spans="1:5">
      <c r="A66" t="s">
        <v>1237</v>
      </c>
      <c r="B66" t="s">
        <v>1185</v>
      </c>
      <c r="C66" t="s">
        <v>1233</v>
      </c>
      <c r="D66" t="s">
        <v>1149</v>
      </c>
      <c r="E66" t="s">
        <v>1234</v>
      </c>
    </row>
    <row r="67" spans="1:5">
      <c r="A67" t="s">
        <v>1238</v>
      </c>
      <c r="B67" t="s">
        <v>1185</v>
      </c>
      <c r="C67" t="s">
        <v>1239</v>
      </c>
      <c r="D67" t="s">
        <v>1187</v>
      </c>
      <c r="E67" t="s">
        <v>1240</v>
      </c>
    </row>
    <row r="68" spans="1:5">
      <c r="A68" t="s">
        <v>1241</v>
      </c>
      <c r="B68" t="s">
        <v>1185</v>
      </c>
      <c r="C68" t="s">
        <v>1239</v>
      </c>
      <c r="D68" t="s">
        <v>1187</v>
      </c>
      <c r="E68" t="s">
        <v>1240</v>
      </c>
    </row>
    <row r="69" spans="1:5">
      <c r="A69" t="s">
        <v>1242</v>
      </c>
      <c r="B69" t="s">
        <v>1185</v>
      </c>
      <c r="C69" t="s">
        <v>1239</v>
      </c>
      <c r="D69" t="s">
        <v>1187</v>
      </c>
      <c r="E69" t="s">
        <v>1240</v>
      </c>
    </row>
    <row r="70" spans="1:5">
      <c r="A70" t="s">
        <v>1243</v>
      </c>
      <c r="B70" t="s">
        <v>1185</v>
      </c>
      <c r="C70" t="s">
        <v>1239</v>
      </c>
      <c r="D70" t="s">
        <v>1187</v>
      </c>
      <c r="E70" t="s">
        <v>1240</v>
      </c>
    </row>
    <row r="71" spans="1:5">
      <c r="A71" t="s">
        <v>1244</v>
      </c>
      <c r="B71" t="s">
        <v>1185</v>
      </c>
      <c r="C71" t="s">
        <v>1239</v>
      </c>
      <c r="D71" t="s">
        <v>1187</v>
      </c>
      <c r="E71" t="s">
        <v>1240</v>
      </c>
    </row>
    <row r="72" spans="1:5">
      <c r="A72" t="s">
        <v>1245</v>
      </c>
      <c r="B72" t="s">
        <v>1185</v>
      </c>
      <c r="C72" t="s">
        <v>1239</v>
      </c>
      <c r="D72" t="s">
        <v>1187</v>
      </c>
      <c r="E72" t="s">
        <v>1240</v>
      </c>
    </row>
    <row r="73" spans="1:5">
      <c r="A73" t="s">
        <v>1246</v>
      </c>
      <c r="B73" t="s">
        <v>1185</v>
      </c>
      <c r="C73" t="s">
        <v>1239</v>
      </c>
      <c r="D73" t="s">
        <v>1187</v>
      </c>
      <c r="E73" t="s">
        <v>1240</v>
      </c>
    </row>
    <row r="74" spans="1:5">
      <c r="A74" t="s">
        <v>1247</v>
      </c>
      <c r="B74" t="s">
        <v>1185</v>
      </c>
      <c r="C74" t="s">
        <v>1239</v>
      </c>
      <c r="D74" t="s">
        <v>1187</v>
      </c>
      <c r="E74" t="s">
        <v>1240</v>
      </c>
    </row>
    <row r="75" spans="1:5">
      <c r="A75" t="s">
        <v>1248</v>
      </c>
      <c r="B75" t="s">
        <v>1185</v>
      </c>
      <c r="C75" t="s">
        <v>1249</v>
      </c>
      <c r="D75" t="s">
        <v>1149</v>
      </c>
      <c r="E75" t="s">
        <v>1250</v>
      </c>
    </row>
    <row r="76" spans="1:5">
      <c r="A76" t="s">
        <v>1251</v>
      </c>
      <c r="B76" t="s">
        <v>1185</v>
      </c>
      <c r="C76" t="s">
        <v>1249</v>
      </c>
      <c r="D76" t="s">
        <v>1149</v>
      </c>
      <c r="E76" t="s">
        <v>1250</v>
      </c>
    </row>
    <row r="77" spans="1:5">
      <c r="A77" t="s">
        <v>1252</v>
      </c>
      <c r="B77" t="s">
        <v>1185</v>
      </c>
      <c r="C77" t="s">
        <v>1249</v>
      </c>
      <c r="D77" t="s">
        <v>1149</v>
      </c>
      <c r="E77" t="s">
        <v>1250</v>
      </c>
    </row>
    <row r="78" spans="1:5">
      <c r="A78" t="s">
        <v>1253</v>
      </c>
      <c r="B78" t="s">
        <v>1185</v>
      </c>
      <c r="C78" t="s">
        <v>1249</v>
      </c>
      <c r="D78" t="s">
        <v>1149</v>
      </c>
      <c r="E78" t="s">
        <v>1250</v>
      </c>
    </row>
    <row r="79" spans="1:5">
      <c r="A79" t="s">
        <v>1254</v>
      </c>
      <c r="B79" t="s">
        <v>1185</v>
      </c>
      <c r="C79" t="s">
        <v>1249</v>
      </c>
      <c r="D79" t="s">
        <v>1149</v>
      </c>
      <c r="E79" t="s">
        <v>1250</v>
      </c>
    </row>
    <row r="80" spans="1:5">
      <c r="A80" t="s">
        <v>1255</v>
      </c>
      <c r="B80" t="s">
        <v>1185</v>
      </c>
      <c r="C80" t="s">
        <v>1249</v>
      </c>
      <c r="D80" t="s">
        <v>1149</v>
      </c>
      <c r="E80" t="s">
        <v>1250</v>
      </c>
    </row>
    <row r="81" spans="1:5">
      <c r="A81" t="s">
        <v>1256</v>
      </c>
      <c r="B81" t="s">
        <v>1185</v>
      </c>
      <c r="C81" t="s">
        <v>1249</v>
      </c>
      <c r="D81" t="s">
        <v>1149</v>
      </c>
      <c r="E81" t="s">
        <v>1250</v>
      </c>
    </row>
    <row r="82" spans="1:5">
      <c r="A82" t="s">
        <v>1257</v>
      </c>
      <c r="B82" t="s">
        <v>1185</v>
      </c>
      <c r="C82" t="s">
        <v>1249</v>
      </c>
      <c r="D82" t="s">
        <v>1149</v>
      </c>
      <c r="E82" t="s">
        <v>1250</v>
      </c>
    </row>
    <row r="83" spans="1:5">
      <c r="A83" t="s">
        <v>1258</v>
      </c>
      <c r="B83" t="s">
        <v>1185</v>
      </c>
      <c r="C83" t="s">
        <v>1259</v>
      </c>
      <c r="D83" t="s">
        <v>1149</v>
      </c>
      <c r="E83" t="s">
        <v>1260</v>
      </c>
    </row>
    <row r="84" spans="1:5">
      <c r="A84" t="s">
        <v>1261</v>
      </c>
      <c r="B84" t="s">
        <v>1185</v>
      </c>
      <c r="C84" t="s">
        <v>1259</v>
      </c>
      <c r="D84" t="s">
        <v>1149</v>
      </c>
      <c r="E84" t="s">
        <v>1260</v>
      </c>
    </row>
    <row r="85" spans="1:5">
      <c r="A85" t="s">
        <v>1262</v>
      </c>
      <c r="B85" t="s">
        <v>1185</v>
      </c>
      <c r="C85" t="s">
        <v>1259</v>
      </c>
      <c r="D85" t="s">
        <v>1149</v>
      </c>
      <c r="E85" t="s">
        <v>1260</v>
      </c>
    </row>
    <row r="86" spans="1:5">
      <c r="A86" t="s">
        <v>1263</v>
      </c>
      <c r="B86" t="s">
        <v>1185</v>
      </c>
      <c r="C86" t="s">
        <v>1259</v>
      </c>
      <c r="D86" t="s">
        <v>1149</v>
      </c>
      <c r="E86" t="s">
        <v>1260</v>
      </c>
    </row>
    <row r="87" spans="1:5">
      <c r="A87" t="s">
        <v>1264</v>
      </c>
      <c r="B87" t="s">
        <v>1185</v>
      </c>
      <c r="C87" t="s">
        <v>1259</v>
      </c>
      <c r="D87" t="s">
        <v>1149</v>
      </c>
      <c r="E87" t="s">
        <v>1260</v>
      </c>
    </row>
    <row r="88" spans="1:5">
      <c r="A88" t="s">
        <v>1265</v>
      </c>
      <c r="B88" t="s">
        <v>1185</v>
      </c>
      <c r="C88" t="s">
        <v>1259</v>
      </c>
      <c r="D88" t="s">
        <v>1149</v>
      </c>
      <c r="E88" t="s">
        <v>1260</v>
      </c>
    </row>
    <row r="89" spans="1:5">
      <c r="A89" t="s">
        <v>1266</v>
      </c>
      <c r="B89" t="s">
        <v>1185</v>
      </c>
      <c r="C89" t="s">
        <v>1259</v>
      </c>
      <c r="D89" t="s">
        <v>1149</v>
      </c>
      <c r="E89" t="s">
        <v>1260</v>
      </c>
    </row>
    <row r="90" spans="1:5">
      <c r="A90" t="s">
        <v>1267</v>
      </c>
      <c r="B90" t="s">
        <v>1185</v>
      </c>
      <c r="C90" t="s">
        <v>1259</v>
      </c>
      <c r="D90" t="s">
        <v>1149</v>
      </c>
      <c r="E90" t="s">
        <v>1260</v>
      </c>
    </row>
    <row r="91" spans="1:5">
      <c r="A91" t="s">
        <v>1268</v>
      </c>
      <c r="B91" t="s">
        <v>1185</v>
      </c>
      <c r="C91" t="s">
        <v>1269</v>
      </c>
      <c r="D91" t="s">
        <v>1149</v>
      </c>
      <c r="E91" t="s">
        <v>1270</v>
      </c>
    </row>
    <row r="92" spans="1:5">
      <c r="A92" t="s">
        <v>1271</v>
      </c>
      <c r="B92" t="s">
        <v>1185</v>
      </c>
      <c r="C92" t="s">
        <v>1269</v>
      </c>
      <c r="D92" t="s">
        <v>1149</v>
      </c>
      <c r="E92" t="s">
        <v>1270</v>
      </c>
    </row>
    <row r="93" spans="1:5">
      <c r="A93" t="s">
        <v>1272</v>
      </c>
      <c r="B93" t="s">
        <v>1185</v>
      </c>
      <c r="C93" t="s">
        <v>1269</v>
      </c>
      <c r="D93" t="s">
        <v>1149</v>
      </c>
      <c r="E93" t="s">
        <v>1270</v>
      </c>
    </row>
    <row r="94" spans="1:5">
      <c r="A94" t="s">
        <v>1273</v>
      </c>
      <c r="B94" t="s">
        <v>1185</v>
      </c>
      <c r="C94" t="s">
        <v>1269</v>
      </c>
      <c r="D94" t="s">
        <v>1149</v>
      </c>
      <c r="E94" t="s">
        <v>1270</v>
      </c>
    </row>
    <row r="95" spans="1:5">
      <c r="A95" t="s">
        <v>1274</v>
      </c>
      <c r="B95" t="s">
        <v>1185</v>
      </c>
      <c r="C95" t="s">
        <v>1269</v>
      </c>
      <c r="D95" t="s">
        <v>1149</v>
      </c>
      <c r="E95" t="s">
        <v>1270</v>
      </c>
    </row>
    <row r="96" spans="1:5">
      <c r="A96" t="s">
        <v>1275</v>
      </c>
      <c r="B96" t="s">
        <v>1185</v>
      </c>
      <c r="C96" t="s">
        <v>1269</v>
      </c>
      <c r="D96" t="s">
        <v>1149</v>
      </c>
      <c r="E96" t="s">
        <v>1270</v>
      </c>
    </row>
    <row r="97" spans="1:5">
      <c r="A97" t="s">
        <v>1276</v>
      </c>
      <c r="B97" t="s">
        <v>1185</v>
      </c>
      <c r="C97" t="s">
        <v>1269</v>
      </c>
      <c r="D97" t="s">
        <v>1149</v>
      </c>
      <c r="E97" t="s">
        <v>1270</v>
      </c>
    </row>
    <row r="98" spans="1:5">
      <c r="A98" t="s">
        <v>1277</v>
      </c>
      <c r="B98" t="s">
        <v>1185</v>
      </c>
      <c r="C98" t="s">
        <v>1269</v>
      </c>
      <c r="D98" t="s">
        <v>1149</v>
      </c>
      <c r="E98" t="s">
        <v>1270</v>
      </c>
    </row>
    <row r="99" spans="1:5">
      <c r="A99" t="s">
        <v>1278</v>
      </c>
      <c r="B99" t="s">
        <v>1185</v>
      </c>
      <c r="C99" t="s">
        <v>1279</v>
      </c>
      <c r="D99" t="s">
        <v>1187</v>
      </c>
      <c r="E99" t="s">
        <v>1280</v>
      </c>
    </row>
    <row r="100" spans="1:5">
      <c r="A100" t="s">
        <v>1281</v>
      </c>
      <c r="B100" t="s">
        <v>1185</v>
      </c>
      <c r="C100" t="s">
        <v>1279</v>
      </c>
      <c r="D100" t="s">
        <v>1187</v>
      </c>
      <c r="E100" t="s">
        <v>1280</v>
      </c>
    </row>
    <row r="101" spans="1:5">
      <c r="A101" t="s">
        <v>1282</v>
      </c>
      <c r="B101" t="s">
        <v>1185</v>
      </c>
      <c r="C101" t="s">
        <v>1279</v>
      </c>
      <c r="D101" t="s">
        <v>1187</v>
      </c>
      <c r="E101" t="s">
        <v>1280</v>
      </c>
    </row>
    <row r="102" spans="1:5">
      <c r="A102" t="s">
        <v>1283</v>
      </c>
      <c r="B102" t="s">
        <v>1185</v>
      </c>
      <c r="C102" t="s">
        <v>1279</v>
      </c>
      <c r="D102" t="s">
        <v>1187</v>
      </c>
      <c r="E102" t="s">
        <v>1280</v>
      </c>
    </row>
    <row r="103" spans="1:5">
      <c r="A103" t="s">
        <v>1284</v>
      </c>
      <c r="B103" t="s">
        <v>1185</v>
      </c>
      <c r="C103" t="s">
        <v>1285</v>
      </c>
      <c r="D103" t="s">
        <v>1149</v>
      </c>
      <c r="E103" t="s">
        <v>1286</v>
      </c>
    </row>
    <row r="104" spans="1:5">
      <c r="A104" t="s">
        <v>1287</v>
      </c>
      <c r="B104" t="s">
        <v>1185</v>
      </c>
      <c r="C104" t="s">
        <v>1285</v>
      </c>
      <c r="D104" t="s">
        <v>1149</v>
      </c>
      <c r="E104" t="s">
        <v>1286</v>
      </c>
    </row>
    <row r="105" spans="1:5">
      <c r="A105" t="s">
        <v>1288</v>
      </c>
      <c r="B105" t="s">
        <v>1185</v>
      </c>
      <c r="C105" t="s">
        <v>1285</v>
      </c>
      <c r="D105" t="s">
        <v>1149</v>
      </c>
      <c r="E105" t="s">
        <v>1286</v>
      </c>
    </row>
    <row r="106" spans="1:5">
      <c r="A106" t="s">
        <v>1289</v>
      </c>
      <c r="B106" t="s">
        <v>1185</v>
      </c>
      <c r="C106" t="s">
        <v>1285</v>
      </c>
      <c r="D106" t="s">
        <v>1149</v>
      </c>
      <c r="E106" t="s">
        <v>1286</v>
      </c>
    </row>
    <row r="107" spans="1:5">
      <c r="A107" t="s">
        <v>1290</v>
      </c>
      <c r="B107" t="s">
        <v>1185</v>
      </c>
      <c r="C107" t="s">
        <v>1291</v>
      </c>
      <c r="D107" t="s">
        <v>1187</v>
      </c>
      <c r="E107" t="s">
        <v>1292</v>
      </c>
    </row>
    <row r="108" spans="1:5">
      <c r="A108" t="s">
        <v>1293</v>
      </c>
      <c r="B108" t="s">
        <v>1185</v>
      </c>
      <c r="C108" t="s">
        <v>1291</v>
      </c>
      <c r="D108" t="s">
        <v>1187</v>
      </c>
      <c r="E108" t="s">
        <v>1292</v>
      </c>
    </row>
    <row r="109" spans="1:5">
      <c r="A109" t="s">
        <v>1294</v>
      </c>
      <c r="B109" t="s">
        <v>1185</v>
      </c>
      <c r="C109" t="s">
        <v>1291</v>
      </c>
      <c r="D109" t="s">
        <v>1187</v>
      </c>
      <c r="E109" t="s">
        <v>1292</v>
      </c>
    </row>
    <row r="110" spans="1:5">
      <c r="A110" t="s">
        <v>1295</v>
      </c>
      <c r="B110" t="s">
        <v>1185</v>
      </c>
      <c r="C110" t="s">
        <v>1291</v>
      </c>
      <c r="D110" t="s">
        <v>1187</v>
      </c>
      <c r="E110" t="s">
        <v>1292</v>
      </c>
    </row>
    <row r="111" spans="1:5">
      <c r="A111" t="s">
        <v>1296</v>
      </c>
      <c r="B111" t="s">
        <v>1185</v>
      </c>
      <c r="C111" t="s">
        <v>1291</v>
      </c>
      <c r="D111" t="s">
        <v>1187</v>
      </c>
      <c r="E111" t="s">
        <v>1292</v>
      </c>
    </row>
    <row r="112" spans="1:5">
      <c r="A112" t="s">
        <v>1297</v>
      </c>
      <c r="B112" t="s">
        <v>1185</v>
      </c>
      <c r="C112" t="s">
        <v>1291</v>
      </c>
      <c r="D112" t="s">
        <v>1187</v>
      </c>
      <c r="E112" t="s">
        <v>1292</v>
      </c>
    </row>
    <row r="113" spans="1:5">
      <c r="A113" t="s">
        <v>1298</v>
      </c>
      <c r="B113" t="s">
        <v>1185</v>
      </c>
      <c r="C113" t="s">
        <v>1291</v>
      </c>
      <c r="D113" t="s">
        <v>1187</v>
      </c>
      <c r="E113" t="s">
        <v>1292</v>
      </c>
    </row>
    <row r="114" spans="1:5">
      <c r="A114" t="s">
        <v>1299</v>
      </c>
      <c r="B114" t="s">
        <v>1185</v>
      </c>
      <c r="C114" t="s">
        <v>1291</v>
      </c>
      <c r="D114" t="s">
        <v>1187</v>
      </c>
      <c r="E114" t="s">
        <v>1292</v>
      </c>
    </row>
    <row r="115" spans="1:5">
      <c r="A115" t="s">
        <v>1300</v>
      </c>
      <c r="B115" t="s">
        <v>1185</v>
      </c>
      <c r="C115" t="s">
        <v>1301</v>
      </c>
      <c r="D115" t="s">
        <v>1149</v>
      </c>
      <c r="E115" t="s">
        <v>1302</v>
      </c>
    </row>
    <row r="116" spans="1:5">
      <c r="A116" t="s">
        <v>1303</v>
      </c>
      <c r="B116" t="s">
        <v>1185</v>
      </c>
      <c r="C116" t="s">
        <v>1301</v>
      </c>
      <c r="D116" t="s">
        <v>1149</v>
      </c>
      <c r="E116" t="s">
        <v>1302</v>
      </c>
    </row>
    <row r="117" spans="1:5">
      <c r="A117" t="s">
        <v>1304</v>
      </c>
      <c r="B117" t="s">
        <v>1185</v>
      </c>
      <c r="C117" t="s">
        <v>1301</v>
      </c>
      <c r="D117" t="s">
        <v>1149</v>
      </c>
      <c r="E117" t="s">
        <v>1302</v>
      </c>
    </row>
    <row r="118" spans="1:5">
      <c r="A118" t="s">
        <v>1305</v>
      </c>
      <c r="B118" t="s">
        <v>1185</v>
      </c>
      <c r="C118" t="s">
        <v>1301</v>
      </c>
      <c r="D118" t="s">
        <v>1149</v>
      </c>
      <c r="E118" t="s">
        <v>1302</v>
      </c>
    </row>
    <row r="119" spans="1:5">
      <c r="A119" t="s">
        <v>1306</v>
      </c>
      <c r="B119" t="s">
        <v>1185</v>
      </c>
      <c r="C119" t="s">
        <v>1307</v>
      </c>
      <c r="D119" t="s">
        <v>1149</v>
      </c>
      <c r="E119" t="s">
        <v>1308</v>
      </c>
    </row>
    <row r="120" spans="1:5">
      <c r="A120" t="s">
        <v>1309</v>
      </c>
      <c r="B120" t="s">
        <v>1185</v>
      </c>
      <c r="C120" t="s">
        <v>1307</v>
      </c>
      <c r="D120" t="s">
        <v>1149</v>
      </c>
      <c r="E120" t="s">
        <v>1308</v>
      </c>
    </row>
    <row r="121" spans="1:5">
      <c r="A121" t="s">
        <v>1310</v>
      </c>
      <c r="B121" t="s">
        <v>1185</v>
      </c>
      <c r="C121" t="s">
        <v>1307</v>
      </c>
      <c r="D121" t="s">
        <v>1149</v>
      </c>
      <c r="E121" t="s">
        <v>1308</v>
      </c>
    </row>
    <row r="122" spans="1:5">
      <c r="A122" t="s">
        <v>1311</v>
      </c>
      <c r="B122" t="s">
        <v>1185</v>
      </c>
      <c r="C122" t="s">
        <v>1307</v>
      </c>
      <c r="D122" t="s">
        <v>1149</v>
      </c>
      <c r="E122" t="s">
        <v>1308</v>
      </c>
    </row>
    <row r="123" spans="1:5">
      <c r="A123" t="s">
        <v>1312</v>
      </c>
      <c r="B123" t="s">
        <v>1185</v>
      </c>
      <c r="C123" t="s">
        <v>1307</v>
      </c>
      <c r="D123" t="s">
        <v>1149</v>
      </c>
      <c r="E123" t="s">
        <v>1308</v>
      </c>
    </row>
    <row r="124" spans="1:5">
      <c r="A124" t="s">
        <v>1313</v>
      </c>
      <c r="B124" t="s">
        <v>1185</v>
      </c>
      <c r="C124" t="s">
        <v>1307</v>
      </c>
      <c r="D124" t="s">
        <v>1149</v>
      </c>
      <c r="E124" t="s">
        <v>1308</v>
      </c>
    </row>
    <row r="125" spans="1:5">
      <c r="A125" t="s">
        <v>1314</v>
      </c>
      <c r="B125" t="s">
        <v>1185</v>
      </c>
      <c r="C125" t="s">
        <v>1307</v>
      </c>
      <c r="D125" t="s">
        <v>1149</v>
      </c>
      <c r="E125" t="s">
        <v>1308</v>
      </c>
    </row>
    <row r="126" spans="1:5">
      <c r="A126" t="s">
        <v>1315</v>
      </c>
      <c r="B126" t="s">
        <v>1185</v>
      </c>
      <c r="C126" t="s">
        <v>1307</v>
      </c>
      <c r="D126" t="s">
        <v>1149</v>
      </c>
      <c r="E126" t="s">
        <v>1308</v>
      </c>
    </row>
    <row r="127" spans="1:5">
      <c r="A127" t="s">
        <v>1316</v>
      </c>
      <c r="B127" t="s">
        <v>1185</v>
      </c>
      <c r="C127" t="s">
        <v>1301</v>
      </c>
      <c r="D127" t="s">
        <v>1149</v>
      </c>
      <c r="E127" t="s">
        <v>1302</v>
      </c>
    </row>
    <row r="128" spans="1:5">
      <c r="A128" t="s">
        <v>1317</v>
      </c>
      <c r="B128" t="s">
        <v>1185</v>
      </c>
      <c r="C128" t="s">
        <v>1301</v>
      </c>
      <c r="D128" t="s">
        <v>1149</v>
      </c>
      <c r="E128" t="s">
        <v>1302</v>
      </c>
    </row>
    <row r="129" spans="1:5">
      <c r="A129" t="s">
        <v>1318</v>
      </c>
      <c r="B129" t="s">
        <v>1185</v>
      </c>
      <c r="C129" t="s">
        <v>1301</v>
      </c>
      <c r="D129" t="s">
        <v>1149</v>
      </c>
      <c r="E129" t="s">
        <v>1302</v>
      </c>
    </row>
    <row r="130" spans="1:5">
      <c r="A130" t="s">
        <v>1319</v>
      </c>
      <c r="B130" t="s">
        <v>1185</v>
      </c>
      <c r="C130" t="s">
        <v>1301</v>
      </c>
      <c r="D130" t="s">
        <v>1149</v>
      </c>
      <c r="E130" t="s">
        <v>1302</v>
      </c>
    </row>
    <row r="131" spans="1:5">
      <c r="A131" t="s">
        <v>1320</v>
      </c>
      <c r="B131" t="s">
        <v>1185</v>
      </c>
      <c r="C131" t="s">
        <v>1321</v>
      </c>
      <c r="D131" t="s">
        <v>1149</v>
      </c>
      <c r="E131" t="s">
        <v>1322</v>
      </c>
    </row>
    <row r="132" spans="1:5">
      <c r="A132" t="s">
        <v>1323</v>
      </c>
      <c r="B132" t="s">
        <v>1185</v>
      </c>
      <c r="C132" t="s">
        <v>1321</v>
      </c>
      <c r="D132" t="s">
        <v>1149</v>
      </c>
      <c r="E132" t="s">
        <v>1322</v>
      </c>
    </row>
    <row r="133" spans="1:5">
      <c r="A133" t="s">
        <v>1324</v>
      </c>
      <c r="B133" t="s">
        <v>1185</v>
      </c>
      <c r="C133" t="s">
        <v>1321</v>
      </c>
      <c r="D133" t="s">
        <v>1149</v>
      </c>
      <c r="E133" t="s">
        <v>1322</v>
      </c>
    </row>
    <row r="134" spans="1:5">
      <c r="A134" t="s">
        <v>1325</v>
      </c>
      <c r="B134" t="s">
        <v>1185</v>
      </c>
      <c r="C134" t="s">
        <v>1321</v>
      </c>
      <c r="D134" t="s">
        <v>1149</v>
      </c>
      <c r="E134" t="s">
        <v>1322</v>
      </c>
    </row>
    <row r="135" spans="1:5">
      <c r="A135" t="s">
        <v>1326</v>
      </c>
      <c r="B135" t="s">
        <v>1185</v>
      </c>
      <c r="C135" t="s">
        <v>1327</v>
      </c>
      <c r="D135" t="s">
        <v>1187</v>
      </c>
      <c r="E135" t="s">
        <v>1328</v>
      </c>
    </row>
    <row r="136" spans="1:5">
      <c r="A136" t="s">
        <v>1329</v>
      </c>
      <c r="B136" t="s">
        <v>1185</v>
      </c>
      <c r="C136" t="s">
        <v>1327</v>
      </c>
      <c r="D136" t="s">
        <v>1187</v>
      </c>
      <c r="E136" t="s">
        <v>1328</v>
      </c>
    </row>
    <row r="137" spans="1:5">
      <c r="A137" t="s">
        <v>1330</v>
      </c>
      <c r="B137" t="s">
        <v>1185</v>
      </c>
      <c r="C137" t="s">
        <v>1327</v>
      </c>
      <c r="D137" t="s">
        <v>1187</v>
      </c>
      <c r="E137" t="s">
        <v>1328</v>
      </c>
    </row>
    <row r="138" spans="1:5">
      <c r="A138" t="s">
        <v>1331</v>
      </c>
      <c r="B138" t="s">
        <v>1185</v>
      </c>
      <c r="C138" t="s">
        <v>1327</v>
      </c>
      <c r="D138" t="s">
        <v>1187</v>
      </c>
      <c r="E138" t="s">
        <v>1328</v>
      </c>
    </row>
    <row r="139" spans="1:5">
      <c r="A139" t="s">
        <v>1332</v>
      </c>
      <c r="B139" t="s">
        <v>1185</v>
      </c>
      <c r="C139" t="s">
        <v>1321</v>
      </c>
      <c r="D139" t="s">
        <v>1149</v>
      </c>
      <c r="E139" t="s">
        <v>1322</v>
      </c>
    </row>
    <row r="140" spans="1:5">
      <c r="A140" t="s">
        <v>1333</v>
      </c>
      <c r="B140" t="s">
        <v>1185</v>
      </c>
      <c r="C140" t="s">
        <v>1321</v>
      </c>
      <c r="D140" t="s">
        <v>1149</v>
      </c>
      <c r="E140" t="s">
        <v>1322</v>
      </c>
    </row>
    <row r="141" spans="1:5">
      <c r="A141" t="s">
        <v>1334</v>
      </c>
      <c r="B141" t="s">
        <v>1185</v>
      </c>
      <c r="C141" t="s">
        <v>1321</v>
      </c>
      <c r="D141" t="s">
        <v>1149</v>
      </c>
      <c r="E141" t="s">
        <v>1322</v>
      </c>
    </row>
    <row r="142" spans="1:5">
      <c r="A142" t="s">
        <v>1335</v>
      </c>
      <c r="B142" t="s">
        <v>1185</v>
      </c>
      <c r="C142" t="s">
        <v>1321</v>
      </c>
      <c r="D142" t="s">
        <v>1149</v>
      </c>
      <c r="E142" t="s">
        <v>1322</v>
      </c>
    </row>
    <row r="143" spans="1:5">
      <c r="A143" t="s">
        <v>1336</v>
      </c>
      <c r="B143" t="s">
        <v>1185</v>
      </c>
      <c r="C143" t="s">
        <v>1337</v>
      </c>
      <c r="D143" t="s">
        <v>1149</v>
      </c>
      <c r="E143" t="s">
        <v>1338</v>
      </c>
    </row>
    <row r="144" spans="1:5">
      <c r="A144" t="s">
        <v>1339</v>
      </c>
      <c r="B144" t="s">
        <v>1185</v>
      </c>
      <c r="C144" t="s">
        <v>1337</v>
      </c>
      <c r="D144" t="s">
        <v>1149</v>
      </c>
      <c r="E144" t="s">
        <v>1338</v>
      </c>
    </row>
    <row r="145" spans="1:5">
      <c r="A145" t="s">
        <v>1340</v>
      </c>
      <c r="B145" t="s">
        <v>1185</v>
      </c>
      <c r="C145" t="s">
        <v>1337</v>
      </c>
      <c r="D145" t="s">
        <v>1149</v>
      </c>
      <c r="E145" t="s">
        <v>1338</v>
      </c>
    </row>
    <row r="146" spans="1:5">
      <c r="A146" t="s">
        <v>1341</v>
      </c>
      <c r="B146" t="s">
        <v>1185</v>
      </c>
      <c r="C146" t="s">
        <v>1337</v>
      </c>
      <c r="D146" t="s">
        <v>1149</v>
      </c>
      <c r="E146" t="s">
        <v>1338</v>
      </c>
    </row>
    <row r="147" spans="1:5">
      <c r="A147" t="s">
        <v>1342</v>
      </c>
      <c r="B147" t="s">
        <v>1185</v>
      </c>
      <c r="C147" t="s">
        <v>1186</v>
      </c>
      <c r="D147" t="s">
        <v>1187</v>
      </c>
      <c r="E147" t="s">
        <v>1188</v>
      </c>
    </row>
    <row r="148" spans="1:5">
      <c r="A148" t="s">
        <v>1343</v>
      </c>
      <c r="B148" t="s">
        <v>1185</v>
      </c>
      <c r="C148" t="s">
        <v>1239</v>
      </c>
      <c r="D148" t="s">
        <v>1187</v>
      </c>
      <c r="E148" t="s">
        <v>1240</v>
      </c>
    </row>
    <row r="149" spans="1:5">
      <c r="A149" t="s">
        <v>1344</v>
      </c>
      <c r="B149" t="s">
        <v>1185</v>
      </c>
      <c r="C149" t="s">
        <v>1291</v>
      </c>
      <c r="D149" t="s">
        <v>1187</v>
      </c>
      <c r="E149" t="s">
        <v>1292</v>
      </c>
    </row>
    <row r="150" spans="1:5">
      <c r="A150" t="s">
        <v>1345</v>
      </c>
      <c r="B150" t="s">
        <v>1185</v>
      </c>
      <c r="C150" t="s">
        <v>1197</v>
      </c>
      <c r="D150" t="s">
        <v>1149</v>
      </c>
      <c r="E150" t="s">
        <v>1198</v>
      </c>
    </row>
    <row r="151" spans="1:5">
      <c r="A151" t="s">
        <v>1346</v>
      </c>
      <c r="B151" t="s">
        <v>1185</v>
      </c>
      <c r="C151" t="s">
        <v>1259</v>
      </c>
      <c r="D151" t="s">
        <v>1149</v>
      </c>
      <c r="E151" t="s">
        <v>1260</v>
      </c>
    </row>
    <row r="152" spans="1:5">
      <c r="A152" t="s">
        <v>1347</v>
      </c>
      <c r="B152" t="s">
        <v>1185</v>
      </c>
      <c r="C152" t="s">
        <v>1207</v>
      </c>
      <c r="D152" t="s">
        <v>1149</v>
      </c>
      <c r="E152" t="s">
        <v>1208</v>
      </c>
    </row>
    <row r="153" spans="1:5">
      <c r="A153" t="s">
        <v>1348</v>
      </c>
      <c r="B153" t="s">
        <v>1185</v>
      </c>
      <c r="C153" t="s">
        <v>1217</v>
      </c>
      <c r="D153" t="s">
        <v>1149</v>
      </c>
      <c r="E153" t="s">
        <v>1218</v>
      </c>
    </row>
    <row r="154" spans="1:5">
      <c r="A154" t="s">
        <v>1349</v>
      </c>
      <c r="B154" t="s">
        <v>1185</v>
      </c>
      <c r="C154" t="s">
        <v>1197</v>
      </c>
      <c r="D154" t="s">
        <v>1149</v>
      </c>
      <c r="E154" t="s">
        <v>1198</v>
      </c>
    </row>
    <row r="155" spans="1:5">
      <c r="A155" t="s">
        <v>1350</v>
      </c>
      <c r="B155" t="s">
        <v>1185</v>
      </c>
      <c r="C155" t="s">
        <v>1207</v>
      </c>
      <c r="D155" t="s">
        <v>1149</v>
      </c>
      <c r="E155" t="s">
        <v>1208</v>
      </c>
    </row>
    <row r="156" spans="1:5">
      <c r="A156" t="s">
        <v>1351</v>
      </c>
      <c r="B156" t="s">
        <v>1185</v>
      </c>
      <c r="C156" t="s">
        <v>1217</v>
      </c>
      <c r="D156" t="s">
        <v>1149</v>
      </c>
      <c r="E156" t="s">
        <v>1218</v>
      </c>
    </row>
    <row r="157" spans="1:5">
      <c r="A157" t="s">
        <v>1352</v>
      </c>
      <c r="B157" t="s">
        <v>1185</v>
      </c>
      <c r="C157" t="s">
        <v>1186</v>
      </c>
      <c r="D157" t="s">
        <v>1187</v>
      </c>
      <c r="E157" t="s">
        <v>1188</v>
      </c>
    </row>
    <row r="158" spans="1:5">
      <c r="A158" t="s">
        <v>1353</v>
      </c>
      <c r="B158" t="s">
        <v>1185</v>
      </c>
      <c r="C158" t="s">
        <v>1259</v>
      </c>
      <c r="D158" t="s">
        <v>1149</v>
      </c>
      <c r="E158" t="s">
        <v>1260</v>
      </c>
    </row>
    <row r="159" spans="1:5">
      <c r="A159" t="s">
        <v>1354</v>
      </c>
      <c r="B159" t="s">
        <v>1185</v>
      </c>
      <c r="C159" t="s">
        <v>1249</v>
      </c>
      <c r="D159" t="s">
        <v>1149</v>
      </c>
      <c r="E159" t="s">
        <v>1250</v>
      </c>
    </row>
    <row r="160" spans="1:5">
      <c r="A160" t="s">
        <v>1355</v>
      </c>
      <c r="B160" t="s">
        <v>1185</v>
      </c>
      <c r="C160" t="s">
        <v>1269</v>
      </c>
      <c r="D160" t="s">
        <v>1149</v>
      </c>
      <c r="E160" t="s">
        <v>1270</v>
      </c>
    </row>
    <row r="161" spans="1:5">
      <c r="A161" t="s">
        <v>1356</v>
      </c>
      <c r="B161" t="s">
        <v>1185</v>
      </c>
      <c r="C161" t="s">
        <v>1269</v>
      </c>
      <c r="D161" t="s">
        <v>1149</v>
      </c>
      <c r="E161" t="s">
        <v>1270</v>
      </c>
    </row>
    <row r="162" spans="1:5">
      <c r="A162" t="s">
        <v>1357</v>
      </c>
      <c r="B162" t="s">
        <v>1185</v>
      </c>
      <c r="C162" t="s">
        <v>1239</v>
      </c>
      <c r="D162" t="s">
        <v>1187</v>
      </c>
      <c r="E162" t="s">
        <v>1240</v>
      </c>
    </row>
    <row r="163" spans="1:5">
      <c r="A163" t="s">
        <v>1358</v>
      </c>
      <c r="B163" t="s">
        <v>1185</v>
      </c>
      <c r="C163" t="s">
        <v>1249</v>
      </c>
      <c r="D163" t="s">
        <v>1149</v>
      </c>
      <c r="E163" t="s">
        <v>1250</v>
      </c>
    </row>
    <row r="164" spans="1:5">
      <c r="A164" t="s">
        <v>1359</v>
      </c>
      <c r="B164" t="s">
        <v>1185</v>
      </c>
      <c r="C164" t="s">
        <v>1301</v>
      </c>
      <c r="D164" t="s">
        <v>1149</v>
      </c>
      <c r="E164" t="s">
        <v>1302</v>
      </c>
    </row>
    <row r="165" spans="1:5">
      <c r="A165" t="s">
        <v>1360</v>
      </c>
      <c r="B165" t="s">
        <v>1185</v>
      </c>
      <c r="C165" t="s">
        <v>1307</v>
      </c>
      <c r="D165" t="s">
        <v>1149</v>
      </c>
      <c r="E165" t="s">
        <v>1308</v>
      </c>
    </row>
    <row r="166" spans="1:5">
      <c r="A166" t="s">
        <v>1361</v>
      </c>
      <c r="B166" t="s">
        <v>1185</v>
      </c>
      <c r="C166" t="s">
        <v>1307</v>
      </c>
      <c r="D166" t="s">
        <v>1149</v>
      </c>
      <c r="E166" t="s">
        <v>1308</v>
      </c>
    </row>
    <row r="167" spans="1:5">
      <c r="A167" t="s">
        <v>1362</v>
      </c>
      <c r="B167" t="s">
        <v>1185</v>
      </c>
      <c r="C167" t="s">
        <v>1321</v>
      </c>
      <c r="D167" t="s">
        <v>1149</v>
      </c>
      <c r="E167" t="s">
        <v>1322</v>
      </c>
    </row>
    <row r="168" spans="1:5">
      <c r="A168" t="s">
        <v>1363</v>
      </c>
      <c r="B168" t="s">
        <v>1185</v>
      </c>
      <c r="C168" t="s">
        <v>1321</v>
      </c>
      <c r="D168" t="s">
        <v>1149</v>
      </c>
      <c r="E168" t="s">
        <v>1322</v>
      </c>
    </row>
    <row r="169" spans="1:5">
      <c r="A169" t="s">
        <v>1364</v>
      </c>
      <c r="B169" t="s">
        <v>1185</v>
      </c>
      <c r="C169" t="s">
        <v>1301</v>
      </c>
      <c r="D169" t="s">
        <v>1149</v>
      </c>
      <c r="E169" t="s">
        <v>1302</v>
      </c>
    </row>
    <row r="170" spans="1:5">
      <c r="A170" t="s">
        <v>1365</v>
      </c>
      <c r="B170" t="s">
        <v>1185</v>
      </c>
      <c r="C170" t="s">
        <v>1291</v>
      </c>
      <c r="D170" t="s">
        <v>1187</v>
      </c>
      <c r="E170" t="s">
        <v>1292</v>
      </c>
    </row>
    <row r="171" spans="1:5">
      <c r="A171" t="s">
        <v>1366</v>
      </c>
      <c r="B171" t="s">
        <v>1147</v>
      </c>
      <c r="C171" t="s">
        <v>1148</v>
      </c>
      <c r="D171" t="s">
        <v>1149</v>
      </c>
      <c r="E171" t="s">
        <v>1150</v>
      </c>
    </row>
    <row r="172" spans="1:5">
      <c r="A172" t="s">
        <v>1367</v>
      </c>
      <c r="B172" t="s">
        <v>1147</v>
      </c>
      <c r="C172" t="s">
        <v>1148</v>
      </c>
      <c r="D172" t="s">
        <v>1149</v>
      </c>
      <c r="E172" t="s">
        <v>1150</v>
      </c>
    </row>
    <row r="173" spans="1:5">
      <c r="A173" t="s">
        <v>1368</v>
      </c>
      <c r="B173" t="s">
        <v>1147</v>
      </c>
      <c r="C173" t="s">
        <v>1148</v>
      </c>
      <c r="D173" t="s">
        <v>1149</v>
      </c>
      <c r="E173" t="s">
        <v>1150</v>
      </c>
    </row>
    <row r="174" spans="1:5">
      <c r="A174" t="s">
        <v>1369</v>
      </c>
      <c r="B174" t="s">
        <v>1147</v>
      </c>
      <c r="C174" t="s">
        <v>1157</v>
      </c>
      <c r="D174" t="s">
        <v>1149</v>
      </c>
      <c r="E174" t="s">
        <v>1158</v>
      </c>
    </row>
    <row r="175" spans="1:5">
      <c r="A175" t="s">
        <v>1370</v>
      </c>
      <c r="B175" t="s">
        <v>1147</v>
      </c>
      <c r="C175" t="s">
        <v>1157</v>
      </c>
      <c r="D175" t="s">
        <v>1149</v>
      </c>
      <c r="E175" t="s">
        <v>1158</v>
      </c>
    </row>
    <row r="176" spans="1:5">
      <c r="A176" t="s">
        <v>1371</v>
      </c>
      <c r="B176" t="s">
        <v>1147</v>
      </c>
      <c r="C176" t="s">
        <v>1157</v>
      </c>
      <c r="D176" t="s">
        <v>1149</v>
      </c>
      <c r="E176" t="s">
        <v>1158</v>
      </c>
    </row>
    <row r="177" spans="1:5">
      <c r="A177" t="s">
        <v>1372</v>
      </c>
      <c r="B177" t="s">
        <v>1147</v>
      </c>
      <c r="C177" t="s">
        <v>1165</v>
      </c>
      <c r="D177" t="s">
        <v>1149</v>
      </c>
      <c r="E177" t="s">
        <v>1166</v>
      </c>
    </row>
    <row r="178" spans="1:5">
      <c r="A178" t="s">
        <v>1373</v>
      </c>
      <c r="B178" t="s">
        <v>1147</v>
      </c>
      <c r="C178" t="s">
        <v>1165</v>
      </c>
      <c r="D178" t="s">
        <v>1149</v>
      </c>
      <c r="E178" t="s">
        <v>1166</v>
      </c>
    </row>
    <row r="179" spans="1:5">
      <c r="A179" t="s">
        <v>1374</v>
      </c>
      <c r="B179" t="s">
        <v>1147</v>
      </c>
      <c r="C179" t="s">
        <v>1165</v>
      </c>
      <c r="D179" t="s">
        <v>1149</v>
      </c>
      <c r="E179" t="s">
        <v>1166</v>
      </c>
    </row>
    <row r="180" spans="1:5">
      <c r="A180" t="s">
        <v>1375</v>
      </c>
      <c r="B180" t="s">
        <v>1147</v>
      </c>
      <c r="C180" t="s">
        <v>1173</v>
      </c>
      <c r="D180" t="s">
        <v>1149</v>
      </c>
      <c r="E180" t="s">
        <v>1174</v>
      </c>
    </row>
    <row r="181" spans="1:5">
      <c r="A181" t="s">
        <v>1376</v>
      </c>
      <c r="B181" t="s">
        <v>1147</v>
      </c>
      <c r="C181" t="s">
        <v>1173</v>
      </c>
      <c r="D181" t="s">
        <v>1149</v>
      </c>
      <c r="E181" t="s">
        <v>1174</v>
      </c>
    </row>
    <row r="182" spans="1:5">
      <c r="A182" t="s">
        <v>1377</v>
      </c>
      <c r="B182" t="s">
        <v>1147</v>
      </c>
      <c r="C182" t="s">
        <v>1173</v>
      </c>
      <c r="D182" t="s">
        <v>1149</v>
      </c>
      <c r="E182" t="s">
        <v>1174</v>
      </c>
    </row>
    <row r="183" spans="1:5">
      <c r="A183" t="s">
        <v>1378</v>
      </c>
      <c r="B183" t="s">
        <v>1379</v>
      </c>
      <c r="C183" t="s">
        <v>1380</v>
      </c>
      <c r="D183" t="s">
        <v>1149</v>
      </c>
      <c r="E183" t="s">
        <v>1381</v>
      </c>
    </row>
    <row r="184" spans="1:5">
      <c r="A184" t="s">
        <v>1382</v>
      </c>
      <c r="B184" t="s">
        <v>1379</v>
      </c>
      <c r="C184" t="s">
        <v>1383</v>
      </c>
      <c r="D184" t="s">
        <v>1149</v>
      </c>
      <c r="E184" t="s">
        <v>1384</v>
      </c>
    </row>
    <row r="185" spans="1:5">
      <c r="A185" t="s">
        <v>1385</v>
      </c>
      <c r="B185" t="s">
        <v>1379</v>
      </c>
      <c r="C185" t="s">
        <v>1386</v>
      </c>
      <c r="D185" t="s">
        <v>1149</v>
      </c>
      <c r="E185" t="s">
        <v>1387</v>
      </c>
    </row>
    <row r="186" spans="1:5">
      <c r="A186" t="s">
        <v>1388</v>
      </c>
      <c r="B186" t="s">
        <v>1379</v>
      </c>
      <c r="C186" t="s">
        <v>1389</v>
      </c>
      <c r="D186" t="s">
        <v>1149</v>
      </c>
      <c r="E186" t="s">
        <v>1390</v>
      </c>
    </row>
    <row r="187" spans="1:5">
      <c r="A187" t="s">
        <v>1391</v>
      </c>
      <c r="B187" t="s">
        <v>1379</v>
      </c>
      <c r="C187" t="s">
        <v>1392</v>
      </c>
      <c r="D187" t="s">
        <v>1149</v>
      </c>
      <c r="E187" t="s">
        <v>1393</v>
      </c>
    </row>
    <row r="188" spans="1:5">
      <c r="A188" t="s">
        <v>1394</v>
      </c>
      <c r="B188" t="s">
        <v>1379</v>
      </c>
      <c r="C188" t="s">
        <v>1395</v>
      </c>
      <c r="D188" t="s">
        <v>1149</v>
      </c>
      <c r="E188" t="s">
        <v>1396</v>
      </c>
    </row>
    <row r="189" spans="1:5">
      <c r="A189" t="s">
        <v>1397</v>
      </c>
      <c r="B189" t="s">
        <v>1379</v>
      </c>
      <c r="C189" t="s">
        <v>1398</v>
      </c>
      <c r="D189" t="s">
        <v>1149</v>
      </c>
      <c r="E189" t="s">
        <v>1399</v>
      </c>
    </row>
    <row r="190" spans="1:5">
      <c r="A190" t="s">
        <v>1400</v>
      </c>
      <c r="B190" t="s">
        <v>1379</v>
      </c>
      <c r="C190" t="s">
        <v>1401</v>
      </c>
      <c r="D190" t="s">
        <v>1149</v>
      </c>
      <c r="E190" t="s">
        <v>1402</v>
      </c>
    </row>
    <row r="191" spans="1:5">
      <c r="A191" t="s">
        <v>1403</v>
      </c>
      <c r="B191" t="s">
        <v>1379</v>
      </c>
      <c r="C191" t="s">
        <v>1404</v>
      </c>
      <c r="D191" t="s">
        <v>1149</v>
      </c>
      <c r="E191" t="s">
        <v>1405</v>
      </c>
    </row>
    <row r="192" spans="1:5">
      <c r="A192" t="s">
        <v>1406</v>
      </c>
      <c r="B192" t="s">
        <v>1379</v>
      </c>
      <c r="C192" t="s">
        <v>1407</v>
      </c>
      <c r="D192" t="s">
        <v>1149</v>
      </c>
      <c r="E192" t="s">
        <v>1408</v>
      </c>
    </row>
    <row r="193" spans="1:5">
      <c r="A193" t="s">
        <v>1409</v>
      </c>
      <c r="B193" t="s">
        <v>1379</v>
      </c>
      <c r="C193" t="s">
        <v>1410</v>
      </c>
      <c r="D193" t="s">
        <v>1149</v>
      </c>
      <c r="E193" t="s">
        <v>1411</v>
      </c>
    </row>
    <row r="194" spans="1:5">
      <c r="A194" t="s">
        <v>1412</v>
      </c>
      <c r="B194" t="s">
        <v>1379</v>
      </c>
      <c r="C194" t="s">
        <v>1413</v>
      </c>
      <c r="D194" t="s">
        <v>1149</v>
      </c>
      <c r="E194" t="s">
        <v>1414</v>
      </c>
    </row>
    <row r="195" spans="1:5">
      <c r="A195" t="s">
        <v>1415</v>
      </c>
      <c r="B195" t="s">
        <v>1379</v>
      </c>
      <c r="C195" t="s">
        <v>1416</v>
      </c>
      <c r="D195" t="s">
        <v>1149</v>
      </c>
      <c r="E195" t="s">
        <v>1417</v>
      </c>
    </row>
    <row r="196" spans="1:5">
      <c r="A196" t="s">
        <v>1418</v>
      </c>
      <c r="B196" t="s">
        <v>1379</v>
      </c>
      <c r="C196" t="s">
        <v>1380</v>
      </c>
      <c r="D196" t="s">
        <v>1149</v>
      </c>
      <c r="E196" t="s">
        <v>1381</v>
      </c>
    </row>
    <row r="197" spans="1:5">
      <c r="A197" t="s">
        <v>1419</v>
      </c>
      <c r="B197" t="s">
        <v>1379</v>
      </c>
      <c r="C197" t="s">
        <v>1383</v>
      </c>
      <c r="D197" t="s">
        <v>1149</v>
      </c>
      <c r="E197" t="s">
        <v>1384</v>
      </c>
    </row>
    <row r="198" spans="1:5">
      <c r="A198" t="s">
        <v>1420</v>
      </c>
      <c r="B198" t="s">
        <v>1379</v>
      </c>
      <c r="C198" t="s">
        <v>1386</v>
      </c>
      <c r="D198" t="s">
        <v>1149</v>
      </c>
      <c r="E198" t="s">
        <v>1387</v>
      </c>
    </row>
    <row r="199" spans="1:5">
      <c r="A199" t="s">
        <v>1421</v>
      </c>
      <c r="B199" t="s">
        <v>1379</v>
      </c>
      <c r="C199" t="s">
        <v>1389</v>
      </c>
      <c r="D199" t="s">
        <v>1149</v>
      </c>
      <c r="E199" t="s">
        <v>1390</v>
      </c>
    </row>
    <row r="200" spans="1:5">
      <c r="A200" t="s">
        <v>1422</v>
      </c>
      <c r="B200" t="s">
        <v>1379</v>
      </c>
      <c r="C200" t="s">
        <v>1392</v>
      </c>
      <c r="D200" t="s">
        <v>1149</v>
      </c>
      <c r="E200" t="s">
        <v>1393</v>
      </c>
    </row>
    <row r="201" spans="1:5">
      <c r="A201" t="s">
        <v>1423</v>
      </c>
      <c r="B201" t="s">
        <v>1379</v>
      </c>
      <c r="C201" t="s">
        <v>1395</v>
      </c>
      <c r="D201" t="s">
        <v>1149</v>
      </c>
      <c r="E201" t="s">
        <v>1396</v>
      </c>
    </row>
    <row r="202" spans="1:5">
      <c r="A202" t="s">
        <v>1424</v>
      </c>
      <c r="B202" t="s">
        <v>1379</v>
      </c>
      <c r="C202" t="s">
        <v>1398</v>
      </c>
      <c r="D202" t="s">
        <v>1149</v>
      </c>
      <c r="E202" t="s">
        <v>1399</v>
      </c>
    </row>
    <row r="203" spans="1:5">
      <c r="A203" t="s">
        <v>1425</v>
      </c>
      <c r="B203" t="s">
        <v>1379</v>
      </c>
      <c r="C203" t="s">
        <v>1401</v>
      </c>
      <c r="D203" t="s">
        <v>1149</v>
      </c>
      <c r="E203" t="s">
        <v>1402</v>
      </c>
    </row>
    <row r="204" spans="1:5">
      <c r="A204" t="s">
        <v>1426</v>
      </c>
      <c r="B204" t="s">
        <v>1379</v>
      </c>
      <c r="C204" t="s">
        <v>1404</v>
      </c>
      <c r="D204" t="s">
        <v>1149</v>
      </c>
      <c r="E204" t="s">
        <v>1405</v>
      </c>
    </row>
    <row r="205" spans="1:5">
      <c r="A205" t="s">
        <v>1427</v>
      </c>
      <c r="B205" t="s">
        <v>1379</v>
      </c>
      <c r="C205" t="s">
        <v>1407</v>
      </c>
      <c r="D205" t="s">
        <v>1149</v>
      </c>
      <c r="E205" t="s">
        <v>1408</v>
      </c>
    </row>
    <row r="206" spans="1:5">
      <c r="A206" t="s">
        <v>1428</v>
      </c>
      <c r="B206" t="s">
        <v>1379</v>
      </c>
      <c r="C206" t="s">
        <v>1410</v>
      </c>
      <c r="D206" t="s">
        <v>1149</v>
      </c>
      <c r="E206" t="s">
        <v>1411</v>
      </c>
    </row>
    <row r="207" spans="1:5">
      <c r="A207" t="s">
        <v>1429</v>
      </c>
      <c r="B207" t="s">
        <v>1379</v>
      </c>
      <c r="C207" t="s">
        <v>1413</v>
      </c>
      <c r="D207" t="s">
        <v>1149</v>
      </c>
      <c r="E207" t="s">
        <v>1414</v>
      </c>
    </row>
    <row r="208" spans="1:5">
      <c r="A208" t="s">
        <v>1430</v>
      </c>
      <c r="B208" t="s">
        <v>1379</v>
      </c>
      <c r="C208" t="s">
        <v>1416</v>
      </c>
      <c r="D208" t="s">
        <v>1149</v>
      </c>
      <c r="E208" t="s">
        <v>1417</v>
      </c>
    </row>
    <row r="209" spans="1:5">
      <c r="A209" t="s">
        <v>1431</v>
      </c>
      <c r="B209" t="s">
        <v>1379</v>
      </c>
      <c r="C209" t="s">
        <v>1432</v>
      </c>
      <c r="D209" t="s">
        <v>1149</v>
      </c>
      <c r="E209" t="s">
        <v>1433</v>
      </c>
    </row>
    <row r="210" spans="1:5">
      <c r="A210" t="s">
        <v>1434</v>
      </c>
      <c r="B210" t="s">
        <v>1379</v>
      </c>
      <c r="C210" t="s">
        <v>1435</v>
      </c>
      <c r="D210" t="s">
        <v>1149</v>
      </c>
      <c r="E210" t="s">
        <v>1436</v>
      </c>
    </row>
    <row r="211" spans="1:5">
      <c r="A211" t="s">
        <v>1437</v>
      </c>
      <c r="B211" t="s">
        <v>1379</v>
      </c>
      <c r="C211" t="s">
        <v>1438</v>
      </c>
      <c r="D211" t="s">
        <v>1149</v>
      </c>
      <c r="E211" t="s">
        <v>1439</v>
      </c>
    </row>
    <row r="212" spans="1:5">
      <c r="A212" t="s">
        <v>1440</v>
      </c>
      <c r="B212" t="s">
        <v>1379</v>
      </c>
      <c r="C212" t="s">
        <v>1441</v>
      </c>
      <c r="D212" t="s">
        <v>1149</v>
      </c>
      <c r="E212" t="s">
        <v>1442</v>
      </c>
    </row>
    <row r="213" spans="1:5">
      <c r="A213" t="s">
        <v>1443</v>
      </c>
      <c r="B213" t="s">
        <v>1379</v>
      </c>
      <c r="C213" t="s">
        <v>1444</v>
      </c>
      <c r="D213" t="s">
        <v>1149</v>
      </c>
      <c r="E213" t="s">
        <v>1445</v>
      </c>
    </row>
    <row r="214" spans="1:5">
      <c r="A214" t="s">
        <v>1446</v>
      </c>
      <c r="B214" t="s">
        <v>1379</v>
      </c>
      <c r="C214" t="s">
        <v>1447</v>
      </c>
      <c r="D214" t="s">
        <v>1149</v>
      </c>
      <c r="E214" t="s">
        <v>1448</v>
      </c>
    </row>
    <row r="215" spans="1:5">
      <c r="A215" t="s">
        <v>1449</v>
      </c>
      <c r="B215" t="s">
        <v>1379</v>
      </c>
      <c r="C215" t="s">
        <v>1450</v>
      </c>
      <c r="D215" t="s">
        <v>1149</v>
      </c>
      <c r="E215" t="s">
        <v>1451</v>
      </c>
    </row>
    <row r="216" spans="1:5">
      <c r="A216" t="s">
        <v>1452</v>
      </c>
      <c r="B216" t="s">
        <v>1379</v>
      </c>
      <c r="C216" t="s">
        <v>1453</v>
      </c>
      <c r="D216" t="s">
        <v>1149</v>
      </c>
      <c r="E216" t="s">
        <v>1454</v>
      </c>
    </row>
    <row r="217" spans="1:5">
      <c r="A217" t="s">
        <v>1455</v>
      </c>
      <c r="B217" t="s">
        <v>1379</v>
      </c>
      <c r="C217" t="s">
        <v>1456</v>
      </c>
      <c r="D217" t="s">
        <v>1149</v>
      </c>
      <c r="E217" t="s">
        <v>1457</v>
      </c>
    </row>
    <row r="218" spans="1:5">
      <c r="A218" t="s">
        <v>1458</v>
      </c>
      <c r="B218" t="s">
        <v>1379</v>
      </c>
      <c r="C218" t="s">
        <v>1459</v>
      </c>
      <c r="D218" t="s">
        <v>1149</v>
      </c>
      <c r="E218" t="s">
        <v>1460</v>
      </c>
    </row>
    <row r="219" spans="1:5">
      <c r="A219" t="s">
        <v>1461</v>
      </c>
      <c r="B219" t="s">
        <v>1379</v>
      </c>
      <c r="C219" t="s">
        <v>1462</v>
      </c>
      <c r="D219" t="s">
        <v>1149</v>
      </c>
      <c r="E219" t="s">
        <v>1463</v>
      </c>
    </row>
    <row r="220" spans="1:5">
      <c r="A220" t="s">
        <v>1464</v>
      </c>
      <c r="B220" t="s">
        <v>1379</v>
      </c>
      <c r="C220" t="s">
        <v>1465</v>
      </c>
      <c r="D220" t="s">
        <v>1149</v>
      </c>
      <c r="E220" t="s">
        <v>1466</v>
      </c>
    </row>
    <row r="221" spans="1:5">
      <c r="A221" t="s">
        <v>1467</v>
      </c>
      <c r="B221" t="s">
        <v>1379</v>
      </c>
      <c r="C221" t="s">
        <v>1468</v>
      </c>
      <c r="D221" t="s">
        <v>1149</v>
      </c>
      <c r="E221" t="s">
        <v>1469</v>
      </c>
    </row>
    <row r="222" spans="1:5">
      <c r="A222" t="s">
        <v>1470</v>
      </c>
      <c r="B222" t="s">
        <v>1379</v>
      </c>
      <c r="C222" t="s">
        <v>1471</v>
      </c>
      <c r="D222" t="s">
        <v>1149</v>
      </c>
      <c r="E222" t="s">
        <v>1472</v>
      </c>
    </row>
    <row r="223" spans="1:5">
      <c r="A223" t="s">
        <v>1473</v>
      </c>
      <c r="B223" t="s">
        <v>1379</v>
      </c>
      <c r="C223" t="s">
        <v>1474</v>
      </c>
      <c r="D223" t="s">
        <v>1149</v>
      </c>
      <c r="E223" t="s">
        <v>1475</v>
      </c>
    </row>
    <row r="224" spans="1:5">
      <c r="A224" t="s">
        <v>1476</v>
      </c>
      <c r="B224" t="s">
        <v>1379</v>
      </c>
      <c r="C224" t="s">
        <v>1477</v>
      </c>
      <c r="D224" t="s">
        <v>1149</v>
      </c>
      <c r="E224" t="s">
        <v>1478</v>
      </c>
    </row>
    <row r="225" spans="1:5">
      <c r="A225" t="s">
        <v>1479</v>
      </c>
      <c r="B225" t="s">
        <v>1379</v>
      </c>
      <c r="C225" t="s">
        <v>1480</v>
      </c>
      <c r="D225" t="s">
        <v>1481</v>
      </c>
      <c r="E225" t="s">
        <v>1482</v>
      </c>
    </row>
    <row r="226" spans="1:5">
      <c r="A226" t="s">
        <v>1483</v>
      </c>
      <c r="B226" t="s">
        <v>1379</v>
      </c>
      <c r="C226" t="s">
        <v>1480</v>
      </c>
      <c r="D226" t="s">
        <v>1484</v>
      </c>
      <c r="E226" t="s">
        <v>389</v>
      </c>
    </row>
    <row r="227" spans="1:5">
      <c r="A227" t="s">
        <v>1485</v>
      </c>
      <c r="B227" t="s">
        <v>1379</v>
      </c>
      <c r="C227" t="s">
        <v>1486</v>
      </c>
      <c r="D227" t="s">
        <v>1481</v>
      </c>
      <c r="E227" t="s">
        <v>1487</v>
      </c>
    </row>
    <row r="228" spans="1:5">
      <c r="A228" t="s">
        <v>1488</v>
      </c>
      <c r="B228" t="s">
        <v>1379</v>
      </c>
      <c r="C228" t="s">
        <v>1489</v>
      </c>
      <c r="D228" t="s">
        <v>1149</v>
      </c>
      <c r="E228" t="s">
        <v>1490</v>
      </c>
    </row>
    <row r="229" spans="1:5">
      <c r="A229" t="s">
        <v>1491</v>
      </c>
      <c r="B229" t="s">
        <v>1379</v>
      </c>
      <c r="C229" t="s">
        <v>1486</v>
      </c>
      <c r="D229" t="s">
        <v>1484</v>
      </c>
      <c r="E229" t="s">
        <v>1492</v>
      </c>
    </row>
    <row r="230" spans="1:5">
      <c r="A230" t="s">
        <v>1493</v>
      </c>
      <c r="B230" t="s">
        <v>1379</v>
      </c>
      <c r="C230" t="s">
        <v>1494</v>
      </c>
      <c r="D230" t="s">
        <v>1149</v>
      </c>
      <c r="E230" t="s">
        <v>1495</v>
      </c>
    </row>
    <row r="231" spans="1:5">
      <c r="A231" t="s">
        <v>1496</v>
      </c>
      <c r="B231" t="s">
        <v>1379</v>
      </c>
      <c r="C231" t="s">
        <v>1497</v>
      </c>
      <c r="D231" t="s">
        <v>1149</v>
      </c>
      <c r="E231" t="s">
        <v>1498</v>
      </c>
    </row>
    <row r="232" spans="1:5">
      <c r="A232" t="s">
        <v>1499</v>
      </c>
      <c r="B232" t="s">
        <v>1379</v>
      </c>
      <c r="C232" t="s">
        <v>1500</v>
      </c>
      <c r="D232" t="s">
        <v>1149</v>
      </c>
      <c r="E232" t="s">
        <v>1501</v>
      </c>
    </row>
    <row r="233" spans="1:5">
      <c r="A233" t="s">
        <v>1502</v>
      </c>
      <c r="B233" t="s">
        <v>1379</v>
      </c>
      <c r="C233" t="s">
        <v>1503</v>
      </c>
      <c r="D233" t="s">
        <v>1481</v>
      </c>
      <c r="E233" t="s">
        <v>1504</v>
      </c>
    </row>
    <row r="234" spans="1:5">
      <c r="A234" t="s">
        <v>1505</v>
      </c>
      <c r="B234" t="s">
        <v>1379</v>
      </c>
      <c r="C234" t="s">
        <v>1506</v>
      </c>
      <c r="D234" t="s">
        <v>1484</v>
      </c>
      <c r="E234" t="s">
        <v>1507</v>
      </c>
    </row>
    <row r="235" spans="1:5">
      <c r="A235" t="s">
        <v>1508</v>
      </c>
      <c r="B235" t="s">
        <v>1379</v>
      </c>
      <c r="C235" t="s">
        <v>1503</v>
      </c>
      <c r="D235" t="s">
        <v>1484</v>
      </c>
      <c r="E235" t="s">
        <v>1509</v>
      </c>
    </row>
    <row r="236" spans="1:5">
      <c r="A236" t="s">
        <v>1510</v>
      </c>
      <c r="B236" t="s">
        <v>1379</v>
      </c>
      <c r="C236" t="s">
        <v>1511</v>
      </c>
      <c r="D236" t="s">
        <v>1481</v>
      </c>
      <c r="E236" t="s">
        <v>1512</v>
      </c>
    </row>
    <row r="237" spans="1:5">
      <c r="A237" t="s">
        <v>1513</v>
      </c>
      <c r="B237" t="s">
        <v>1379</v>
      </c>
      <c r="C237" t="s">
        <v>1514</v>
      </c>
      <c r="D237" t="s">
        <v>1481</v>
      </c>
      <c r="E237" t="s">
        <v>1515</v>
      </c>
    </row>
    <row r="238" spans="1:5">
      <c r="A238" t="s">
        <v>1516</v>
      </c>
      <c r="B238" t="s">
        <v>1379</v>
      </c>
      <c r="C238" t="s">
        <v>1517</v>
      </c>
      <c r="D238" t="s">
        <v>1149</v>
      </c>
      <c r="E238" t="s">
        <v>1518</v>
      </c>
    </row>
    <row r="239" spans="1:5">
      <c r="A239" t="s">
        <v>1519</v>
      </c>
      <c r="B239" t="s">
        <v>1379</v>
      </c>
      <c r="C239" t="s">
        <v>1520</v>
      </c>
      <c r="D239" t="s">
        <v>1149</v>
      </c>
      <c r="E239" t="s">
        <v>1521</v>
      </c>
    </row>
    <row r="240" spans="1:5">
      <c r="A240" t="s">
        <v>1522</v>
      </c>
      <c r="B240" t="s">
        <v>1379</v>
      </c>
      <c r="C240" t="s">
        <v>1511</v>
      </c>
      <c r="D240" t="s">
        <v>1484</v>
      </c>
      <c r="E240" t="s">
        <v>1523</v>
      </c>
    </row>
    <row r="241" spans="1:5">
      <c r="A241" t="s">
        <v>1524</v>
      </c>
      <c r="B241" t="s">
        <v>1379</v>
      </c>
      <c r="C241" t="s">
        <v>1514</v>
      </c>
      <c r="D241" t="s">
        <v>1484</v>
      </c>
      <c r="E241" t="s">
        <v>1525</v>
      </c>
    </row>
    <row r="242" spans="1:5">
      <c r="A242" t="s">
        <v>1526</v>
      </c>
      <c r="B242" t="s">
        <v>1527</v>
      </c>
      <c r="C242" t="s">
        <v>1528</v>
      </c>
      <c r="D242" t="s">
        <v>1149</v>
      </c>
      <c r="E242" t="s">
        <v>1529</v>
      </c>
    </row>
    <row r="243" spans="1:5">
      <c r="A243" t="s">
        <v>1530</v>
      </c>
      <c r="B243" t="s">
        <v>1531</v>
      </c>
      <c r="C243" t="s">
        <v>1532</v>
      </c>
      <c r="D243" t="s">
        <v>1149</v>
      </c>
      <c r="E243" t="s">
        <v>1533</v>
      </c>
    </row>
    <row r="244" spans="1:5">
      <c r="A244" t="s">
        <v>1534</v>
      </c>
      <c r="B244" t="s">
        <v>1379</v>
      </c>
      <c r="C244" t="s">
        <v>1506</v>
      </c>
      <c r="D244" t="s">
        <v>1481</v>
      </c>
      <c r="E244" t="s">
        <v>1535</v>
      </c>
    </row>
    <row r="245" spans="1:5">
      <c r="A245" t="s">
        <v>1536</v>
      </c>
      <c r="B245" t="s">
        <v>1531</v>
      </c>
      <c r="C245" t="s">
        <v>1537</v>
      </c>
      <c r="D245" t="s">
        <v>1149</v>
      </c>
      <c r="E245" t="s">
        <v>1538</v>
      </c>
    </row>
  </sheetData>
  <phoneticPr fontId="1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N18"/>
  <sheetViews>
    <sheetView topLeftCell="D10" workbookViewId="0">
      <selection activeCell="E14" sqref="E14"/>
    </sheetView>
  </sheetViews>
  <sheetFormatPr defaultColWidth="9.140625" defaultRowHeight="15"/>
  <cols>
    <col min="1" max="1" width="16" style="140" hidden="1" customWidth="1"/>
    <col min="2" max="2" width="12.42578125" style="140" hidden="1" customWidth="1"/>
    <col min="3" max="3" width="18.140625" style="140" hidden="1" customWidth="1"/>
    <col min="4" max="4" width="17.5703125" style="140" customWidth="1"/>
    <col min="5" max="5" width="34.85546875" style="140" customWidth="1"/>
    <col min="6" max="6" width="21.7109375" style="140" customWidth="1"/>
    <col min="7" max="16384" width="9.140625" style="140"/>
  </cols>
  <sheetData>
    <row r="1" spans="1:7">
      <c r="A1" s="139" t="s">
        <v>1911</v>
      </c>
      <c r="D1" s="462" t="s">
        <v>1912</v>
      </c>
      <c r="E1" s="462"/>
    </row>
    <row r="2" spans="1:7">
      <c r="D2" s="462"/>
      <c r="E2" s="462"/>
    </row>
    <row r="4" spans="1:7">
      <c r="D4" s="2" t="s">
        <v>8</v>
      </c>
    </row>
    <row r="5" spans="1:7" ht="15" customHeight="1">
      <c r="A5" s="141"/>
      <c r="B5" s="141"/>
      <c r="C5" s="141" t="s">
        <v>1913</v>
      </c>
      <c r="D5" s="141"/>
      <c r="E5" s="141"/>
      <c r="F5" s="141"/>
      <c r="G5" s="141"/>
    </row>
    <row r="6" spans="1:7" hidden="1">
      <c r="A6" s="141"/>
      <c r="B6" s="141"/>
      <c r="C6" s="141"/>
      <c r="D6" s="141"/>
      <c r="E6" s="141"/>
      <c r="F6" s="141"/>
      <c r="G6" s="141"/>
    </row>
    <row r="7" spans="1:7" hidden="1">
      <c r="A7" s="141"/>
      <c r="B7" s="141"/>
      <c r="C7" s="141"/>
      <c r="D7" s="141"/>
      <c r="E7" s="141"/>
      <c r="F7" s="141"/>
      <c r="G7" s="141"/>
    </row>
    <row r="8" spans="1:7" hidden="1">
      <c r="A8" s="141"/>
      <c r="B8" s="141"/>
      <c r="C8" s="141" t="s">
        <v>10</v>
      </c>
      <c r="D8" s="141" t="s">
        <v>11</v>
      </c>
      <c r="E8" s="141"/>
      <c r="F8" s="141" t="s">
        <v>12</v>
      </c>
      <c r="G8" s="141" t="s">
        <v>13</v>
      </c>
    </row>
    <row r="9" spans="1:7" hidden="1">
      <c r="A9" s="141"/>
      <c r="B9" s="141"/>
      <c r="C9" s="141" t="s">
        <v>12</v>
      </c>
      <c r="G9" s="141"/>
    </row>
    <row r="10" spans="1:7">
      <c r="A10" s="141" t="s">
        <v>1914</v>
      </c>
      <c r="B10" s="141"/>
      <c r="C10" s="141"/>
      <c r="D10" s="142" t="s">
        <v>1915</v>
      </c>
      <c r="E10" s="143"/>
      <c r="G10" s="141"/>
    </row>
    <row r="11" spans="1:7">
      <c r="A11" s="141" t="s">
        <v>1916</v>
      </c>
      <c r="B11" s="141"/>
      <c r="C11" s="141"/>
      <c r="D11" s="142" t="s">
        <v>1917</v>
      </c>
      <c r="E11" s="143"/>
      <c r="G11" s="141"/>
    </row>
    <row r="12" spans="1:7">
      <c r="A12" s="141" t="s">
        <v>1918</v>
      </c>
      <c r="B12" s="141"/>
      <c r="C12" s="141"/>
      <c r="D12" s="142" t="s">
        <v>1919</v>
      </c>
      <c r="E12" s="144"/>
      <c r="G12" s="141"/>
    </row>
    <row r="13" spans="1:7">
      <c r="A13" s="141" t="s">
        <v>1920</v>
      </c>
      <c r="B13" s="141"/>
      <c r="C13" s="141"/>
      <c r="D13" s="142" t="s">
        <v>1921</v>
      </c>
      <c r="E13" s="144"/>
      <c r="G13" s="141"/>
    </row>
    <row r="14" spans="1:7">
      <c r="A14" s="141" t="s">
        <v>1922</v>
      </c>
      <c r="B14" s="141"/>
      <c r="C14" s="141"/>
      <c r="D14" s="145" t="s">
        <v>1923</v>
      </c>
      <c r="E14" s="143"/>
      <c r="G14" s="141"/>
    </row>
    <row r="15" spans="1:7">
      <c r="A15" s="141" t="s">
        <v>1924</v>
      </c>
      <c r="B15" s="141"/>
      <c r="C15" s="141"/>
      <c r="D15" s="142" t="s">
        <v>1925</v>
      </c>
      <c r="E15" s="143"/>
      <c r="G15" s="141"/>
    </row>
    <row r="16" spans="1:7">
      <c r="A16" s="141" t="s">
        <v>1926</v>
      </c>
      <c r="B16" s="141"/>
      <c r="C16" s="141"/>
      <c r="D16" s="142" t="s">
        <v>1927</v>
      </c>
      <c r="E16" s="159"/>
      <c r="G16" s="141"/>
    </row>
    <row r="17" spans="1:14">
      <c r="A17" s="141"/>
      <c r="B17" s="141"/>
      <c r="C17" s="141" t="s">
        <v>12</v>
      </c>
      <c r="G17" s="141"/>
    </row>
    <row r="18" spans="1:14">
      <c r="A18" s="141"/>
      <c r="B18" s="141"/>
      <c r="C18" s="141" t="s">
        <v>30</v>
      </c>
      <c r="D18" s="141"/>
      <c r="E18" s="141"/>
      <c r="F18" s="141"/>
      <c r="G18" s="141" t="s">
        <v>31</v>
      </c>
      <c r="M18" s="141"/>
      <c r="N18" s="141"/>
    </row>
  </sheetData>
  <mergeCells count="1">
    <mergeCell ref="D1:E2"/>
  </mergeCells>
  <dataValidations count="2">
    <dataValidation type="whole" allowBlank="1" showInputMessage="1" showErrorMessage="1" error="Please enter a Whole Number between 1000000000 and 9999999999." sqref="E13">
      <formula1>1000000000</formula1>
      <formula2>9999999999</formula2>
    </dataValidation>
    <dataValidation type="whole" allowBlank="1" showInputMessage="1" showErrorMessage="1" error="Please enter a Whole Number between 1000000000 and 9999999999." sqref="E12">
      <formula1>1000000000</formula1>
      <formula2>9999999999</formula2>
    </dataValidation>
  </dataValidations>
  <hyperlinks>
    <hyperlink ref="D4" location="Navigation!E15" display="Back To Navigation Page"/>
  </hyperlink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0A16DA1C-C46F-44F5-ACAE-6DDF412100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252</vt:i4>
      </vt:variant>
    </vt:vector>
  </HeadingPairs>
  <TitlesOfParts>
    <vt:vector size="271" baseType="lpstr">
      <vt:lpstr>Navigation</vt:lpstr>
      <vt:lpstr>General Information</vt:lpstr>
      <vt:lpstr>Sec-1Portfolio Analysis</vt:lpstr>
      <vt:lpstr>Sec-2-PartA</vt:lpstr>
      <vt:lpstr>Section-2-PartB</vt:lpstr>
      <vt:lpstr>Sec-3-RestAdv</vt:lpstr>
      <vt:lpstr>Sec-4ChgInAQ-RecOfNPAs</vt:lpstr>
      <vt:lpstr>Sec-5-TopImpCredits</vt:lpstr>
      <vt:lpstr>Sec-6-InvestQlty</vt:lpstr>
      <vt:lpstr>Sec-6-Non-SLR</vt:lpstr>
      <vt:lpstr>Sec-7-ExportCredit</vt:lpstr>
      <vt:lpstr>Sec-8_Part_A-SectoralCredit</vt:lpstr>
      <vt:lpstr>Sec-8-Part_B _IndustryBreakup</vt:lpstr>
      <vt:lpstr>Sec-8_Part_C_Infrastructure</vt:lpstr>
      <vt:lpstr>Sec-9-SensitiveSector</vt:lpstr>
      <vt:lpstr>Sec-10-MFIsSHGsetc</vt:lpstr>
      <vt:lpstr>Sec-11-CountryRisk</vt:lpstr>
      <vt:lpstr>Sec-12-Misc</vt:lpstr>
      <vt:lpstr>Authorised Signatory</vt:lpstr>
      <vt:lpstr>'Sec-7-ExportCredit'!fn_D12_0_07092012</vt:lpstr>
      <vt:lpstr>'Sec-7-ExportCredit'!fn_D14_6_07092012</vt:lpstr>
      <vt:lpstr>'Sec-4ChgInAQ-RecOfNPAs'!fn_E102_80_28102013</vt:lpstr>
      <vt:lpstr>'Sec-4ChgInAQ-RecOfNPAs'!fn_E103_82_28102013</vt:lpstr>
      <vt:lpstr>'Sec-4ChgInAQ-RecOfNPAs'!fn_E105_84_28102013</vt:lpstr>
      <vt:lpstr>'Sec-4ChgInAQ-RecOfNPAs'!fn_E112_92_28102013</vt:lpstr>
      <vt:lpstr>'Sec-4ChgInAQ-RecOfNPAs'!fn_E113_90_28102013</vt:lpstr>
      <vt:lpstr>'Sec-4ChgInAQ-RecOfNPAs'!fn_E114_97_28102013</vt:lpstr>
      <vt:lpstr>'Sec-4ChgInAQ-RecOfNPAs'!fn_E115_95_28102013</vt:lpstr>
      <vt:lpstr>'Sec-4ChgInAQ-RecOfNPAs'!fn_E116_99_28102013</vt:lpstr>
      <vt:lpstr>'Sec-7-ExportCredit'!fn_E12_1_07092012</vt:lpstr>
      <vt:lpstr>'Sec-4ChgInAQ-RecOfNPAs'!fn_E12_3_06092012</vt:lpstr>
      <vt:lpstr>'Sec-4ChgInAQ-RecOfNPAs'!fn_E13_6_06092012</vt:lpstr>
      <vt:lpstr>'Sec-4ChgInAQ-RecOfNPAs'!fn_E14_7_06092012</vt:lpstr>
      <vt:lpstr>'Sec-7-ExportCredit'!fn_E14_7_07092012</vt:lpstr>
      <vt:lpstr>'General Information'!fn_E23_0_16032018</vt:lpstr>
      <vt:lpstr>'Sec-1Portfolio Analysis'!fn_E33_0_28102013</vt:lpstr>
      <vt:lpstr>'Sec-2-PartA'!fn_E40_0_28102013</vt:lpstr>
      <vt:lpstr>'Sec-2-PartA'!fn_E41_1_28102013</vt:lpstr>
      <vt:lpstr>'Sec-4ChgInAQ-RecOfNPAs'!fn_F100_78_28102013</vt:lpstr>
      <vt:lpstr>'Sec-4ChgInAQ-RecOfNPAs'!fn_F101_79_28102013</vt:lpstr>
      <vt:lpstr>'Sec-4ChgInAQ-RecOfNPAs'!fn_F102_81_28102013</vt:lpstr>
      <vt:lpstr>'Sec-4ChgInAQ-RecOfNPAs'!fn_F103_83_28102013</vt:lpstr>
      <vt:lpstr>'Sec-4ChgInAQ-RecOfNPAs'!fn_F105_85_28102013</vt:lpstr>
      <vt:lpstr>'Sec-4ChgInAQ-RecOfNPAs'!fn_F106_86_28102013</vt:lpstr>
      <vt:lpstr>'Sec-4ChgInAQ-RecOfNPAs'!fn_F107_87_28102013</vt:lpstr>
      <vt:lpstr>'Sec-4ChgInAQ-RecOfNPAs'!fn_F108_88_28102013</vt:lpstr>
      <vt:lpstr>'Sec-4ChgInAQ-RecOfNPAs'!fn_F109_89_28102013</vt:lpstr>
      <vt:lpstr>'Sec-4ChgInAQ-RecOfNPAs'!fn_F11_0_06092012</vt:lpstr>
      <vt:lpstr>'Sec-3-RestAdv'!fn_F11_0_19102012</vt:lpstr>
      <vt:lpstr>'Sec-4ChgInAQ-RecOfNPAs'!fn_F111_91_28102013</vt:lpstr>
      <vt:lpstr>'Sec-4ChgInAQ-RecOfNPAs'!fn_F112_94_28102013</vt:lpstr>
      <vt:lpstr>'Sec-4ChgInAQ-RecOfNPAs'!fn_F113_93_28102013</vt:lpstr>
      <vt:lpstr>'Sec-4ChgInAQ-RecOfNPAs'!fn_F114_103_28102013</vt:lpstr>
      <vt:lpstr>'Sec-4ChgInAQ-RecOfNPAs'!fn_F115_96_28102013</vt:lpstr>
      <vt:lpstr>'Sec-4ChgInAQ-RecOfNPAs'!fn_F116_98_28102013</vt:lpstr>
      <vt:lpstr>'Sec-4ChgInAQ-RecOfNPAs'!fn_F117_100_28102013</vt:lpstr>
      <vt:lpstr>'Sec-4ChgInAQ-RecOfNPAs'!fn_F118_101_28102013</vt:lpstr>
      <vt:lpstr>'Sec-4ChgInAQ-RecOfNPAs'!fn_F119_102_28102013</vt:lpstr>
      <vt:lpstr>'Sec-7-ExportCredit'!fn_F12_2_07092012</vt:lpstr>
      <vt:lpstr>'Sec-3-RestAdv'!fn_F12_40_19102012</vt:lpstr>
      <vt:lpstr>'Sec-7-ExportCredit'!fn_F13_26_25102013</vt:lpstr>
      <vt:lpstr>'Sec-3-RestAdv'!fn_F13_80_22102012</vt:lpstr>
      <vt:lpstr>'Sec-3-RestAdv'!fn_F14_1_19102012</vt:lpstr>
      <vt:lpstr>'Sec-7-ExportCredit'!fn_F14_8_07092012</vt:lpstr>
      <vt:lpstr>'Sec-7-ExportCredit'!fn_F15_29_25102013</vt:lpstr>
      <vt:lpstr>'Sec-3-RestAdv'!fn_F15_41_19102012</vt:lpstr>
      <vt:lpstr>'Sec-3-RestAdv'!fn_F16_81_22102012</vt:lpstr>
      <vt:lpstr>'Sec-3-RestAdv'!fn_F17_2_19102012</vt:lpstr>
      <vt:lpstr>'Sec-3-RestAdv'!fn_F18_42_19102012</vt:lpstr>
      <vt:lpstr>'Sec-3-RestAdv'!fn_F19_82_22102012</vt:lpstr>
      <vt:lpstr>'Sec-3-RestAdv'!fn_F20_3_19102012</vt:lpstr>
      <vt:lpstr>'Sec-3-RestAdv'!fn_F21_43_19102012</vt:lpstr>
      <vt:lpstr>'Sec-3-RestAdv'!fn_F22_120_23112012</vt:lpstr>
      <vt:lpstr>'Sec-3-RestAdv'!fn_F22_83_22102012</vt:lpstr>
      <vt:lpstr>'Sec-3-RestAdv'!fn_F23_121_23112012</vt:lpstr>
      <vt:lpstr>'Sec-3-RestAdv'!fn_F24_122_23112012</vt:lpstr>
      <vt:lpstr>'Sec-4ChgInAQ-RecOfNPAs'!fn_G11_1_06092012</vt:lpstr>
      <vt:lpstr>'Sec-3-RestAdv'!fn_G11_8_19102012</vt:lpstr>
      <vt:lpstr>'Sec-7-ExportCredit'!fn_G12_3_07092012</vt:lpstr>
      <vt:lpstr>'Sec-4ChgInAQ-RecOfNPAs'!fn_G12_4_06092012</vt:lpstr>
      <vt:lpstr>'Sec-3-RestAdv'!fn_G12_48_19102012</vt:lpstr>
      <vt:lpstr>'Sec-3-RestAdv'!fn_G13_88_22102012</vt:lpstr>
      <vt:lpstr>'Sec-7-ExportCredit'!fn_G14_9_07092012</vt:lpstr>
      <vt:lpstr>'Sec-3-RestAdv'!fn_G14_9_19102012</vt:lpstr>
      <vt:lpstr>'Sec-3-RestAdv'!fn_G15_49_19102012</vt:lpstr>
      <vt:lpstr>'Sec-3-RestAdv'!fn_G16_89_22102012</vt:lpstr>
      <vt:lpstr>'Sec-3-RestAdv'!fn_G17_10_19102012</vt:lpstr>
      <vt:lpstr>'Sec-3-RestAdv'!fn_G18_50_19102012</vt:lpstr>
      <vt:lpstr>'Sec-3-RestAdv'!fn_G19_90_22102012</vt:lpstr>
      <vt:lpstr>'Sec-3-RestAdv'!fn_G20_11_19102012</vt:lpstr>
      <vt:lpstr>'Sec-3-RestAdv'!fn_G21_51_19102012</vt:lpstr>
      <vt:lpstr>'Sec-3-RestAdv'!fn_G22_127_26112012</vt:lpstr>
      <vt:lpstr>'Sec-3-RestAdv'!fn_G22_91_22102012</vt:lpstr>
      <vt:lpstr>'Sec-3-RestAdv'!fn_G23_132_26112012</vt:lpstr>
      <vt:lpstr>'Sec-3-RestAdv'!fn_G24_137_26112012</vt:lpstr>
      <vt:lpstr>'Sec-3-RestAdv'!fn_H11_16_19102012</vt:lpstr>
      <vt:lpstr>'Sec-4ChgInAQ-RecOfNPAs'!fn_H11_2_06092012</vt:lpstr>
      <vt:lpstr>'Sec-7-ExportCredit'!fn_H12_4_07092012</vt:lpstr>
      <vt:lpstr>'Sec-4ChgInAQ-RecOfNPAs'!fn_H12_5_06092012</vt:lpstr>
      <vt:lpstr>'Sec-3-RestAdv'!fn_H12_56_22102012</vt:lpstr>
      <vt:lpstr>'Sec-4ChgInAQ-RecOfNPAs'!fn_H13_17_06092012</vt:lpstr>
      <vt:lpstr>'Sec-3-RestAdv'!fn_H13_92_22102012</vt:lpstr>
      <vt:lpstr>'Sec-7-ExportCredit'!fn_H14_10_07092012</vt:lpstr>
      <vt:lpstr>'Sec-3-RestAdv'!fn_H14_17_19102012</vt:lpstr>
      <vt:lpstr>'Sec-3-RestAdv'!fn_H15_57_22102012</vt:lpstr>
      <vt:lpstr>'Sec-3-RestAdv'!fn_H16_93_22102012</vt:lpstr>
      <vt:lpstr>'Sec-3-RestAdv'!fn_H17_18_19102012</vt:lpstr>
      <vt:lpstr>'Sec-3-RestAdv'!fn_H18_58_22102012</vt:lpstr>
      <vt:lpstr>'Sec-3-RestAdv'!fn_H19_94_22102012</vt:lpstr>
      <vt:lpstr>'Sec-3-RestAdv'!fn_H20_19_19102012</vt:lpstr>
      <vt:lpstr>'Sec-3-RestAdv'!fn_H21_59_22102012</vt:lpstr>
      <vt:lpstr>'Sec-3-RestAdv'!fn_H22_128_26112012</vt:lpstr>
      <vt:lpstr>'Sec-3-RestAdv'!fn_H22_95_22102012</vt:lpstr>
      <vt:lpstr>'Sec-3-RestAdv'!fn_H23_131_26112012</vt:lpstr>
      <vt:lpstr>'Sec-3-RestAdv'!fn_H24_138_26112012</vt:lpstr>
      <vt:lpstr>'Sec-3-RestAdv'!fn_H77_144_25102013</vt:lpstr>
      <vt:lpstr>'Sec-4ChgInAQ-RecOfNPAs'!fn_I11_19_06092012</vt:lpstr>
      <vt:lpstr>'Sec-3-RestAdv'!fn_I11_24_19102012</vt:lpstr>
      <vt:lpstr>'Sec-4ChgInAQ-RecOfNPAs'!fn_I12_20_06092012</vt:lpstr>
      <vt:lpstr>'Sec-7-ExportCredit'!fn_I12_5_07092012</vt:lpstr>
      <vt:lpstr>'Sec-3-RestAdv'!fn_I12_68_22102012</vt:lpstr>
      <vt:lpstr>'Sec-3-RestAdv'!fn_I13_104_22102012</vt:lpstr>
      <vt:lpstr>'Sec-4ChgInAQ-RecOfNPAs'!fn_I13_18_06092012</vt:lpstr>
      <vt:lpstr>'Sec-7-ExportCredit'!fn_I14_11_07092012</vt:lpstr>
      <vt:lpstr>'Sec-3-RestAdv'!fn_I14_25_19102012</vt:lpstr>
      <vt:lpstr>'Sec-3-RestAdv'!fn_I15_69_22102012</vt:lpstr>
      <vt:lpstr>'Sec-3-RestAdv'!fn_I16_105_22102012</vt:lpstr>
      <vt:lpstr>'Sec-3-RestAdv'!fn_I17_26_19102012</vt:lpstr>
      <vt:lpstr>'Sec-3-RestAdv'!fn_I18_70_22102012</vt:lpstr>
      <vt:lpstr>'Sec-3-RestAdv'!fn_I19_106_22102012</vt:lpstr>
      <vt:lpstr>'Sec-3-RestAdv'!fn_I20_27_19102012</vt:lpstr>
      <vt:lpstr>'Sec-3-RestAdv'!fn_I21_71_22102012</vt:lpstr>
      <vt:lpstr>'Sec-3-RestAdv'!fn_I22_107_22102012</vt:lpstr>
      <vt:lpstr>'Sec-3-RestAdv'!fn_I22_129_26112012</vt:lpstr>
      <vt:lpstr>'Sec-3-RestAdv'!fn_I23_133_26112012</vt:lpstr>
      <vt:lpstr>'Sec-3-RestAdv'!fn_I24_141_26112012</vt:lpstr>
      <vt:lpstr>'Sec-3-RestAdv'!fn_J11_32_19102012</vt:lpstr>
      <vt:lpstr>'Sec-7-ExportCredit'!fn_J12_12_07092012</vt:lpstr>
      <vt:lpstr>'Sec-4ChgInAQ-RecOfNPAs'!fn_J12_13_06092012</vt:lpstr>
      <vt:lpstr>'Sec-3-RestAdv'!fn_J12_72_22102012</vt:lpstr>
      <vt:lpstr>'Sec-3-RestAdv'!fn_J13_108_22102012</vt:lpstr>
      <vt:lpstr>'Sec-4ChgInAQ-RecOfNPAs'!fn_J13_9_06092012</vt:lpstr>
      <vt:lpstr>'Sec-7-ExportCredit'!fn_J14_18_07092012</vt:lpstr>
      <vt:lpstr>'Sec-4ChgInAQ-RecOfNPAs'!fn_J14_8_06092012</vt:lpstr>
      <vt:lpstr>'Sec-3-RestAdv'!fn_J20_33_19102012</vt:lpstr>
      <vt:lpstr>'Sec-3-RestAdv'!fn_J21_73_22102012</vt:lpstr>
      <vt:lpstr>'Sec-3-RestAdv'!fn_J22_109_22102012</vt:lpstr>
      <vt:lpstr>'Sec-4ChgInAQ-RecOfNPAs'!fn_K11_10_06092012</vt:lpstr>
      <vt:lpstr>'Sec-3-RestAdv'!fn_K11_36_19102012</vt:lpstr>
      <vt:lpstr>'Sec-7-ExportCredit'!fn_K12_13_07092012</vt:lpstr>
      <vt:lpstr>'Sec-3-RestAdv'!fn_K12_78_22102012</vt:lpstr>
      <vt:lpstr>'Sec-3-RestAdv'!fn_K13_116_22102012</vt:lpstr>
      <vt:lpstr>'Sec-7-ExportCredit'!fn_K13_27_25102013</vt:lpstr>
      <vt:lpstr>'Sec-7-ExportCredit'!fn_K14_19_07092012</vt:lpstr>
      <vt:lpstr>'Sec-4ChgInAQ-RecOfNPAs'!fn_K14_76_06112012</vt:lpstr>
      <vt:lpstr>'Sec-7-ExportCredit'!fn_K15_30_25102013</vt:lpstr>
      <vt:lpstr>'Sec-3-RestAdv'!fn_K20_37_19102012</vt:lpstr>
      <vt:lpstr>'Sec-3-RestAdv'!fn_K21_79_22102012</vt:lpstr>
      <vt:lpstr>'Sec-3-RestAdv'!fn_K22_117_22102012</vt:lpstr>
      <vt:lpstr>'Sec-4ChgInAQ-RecOfNPAs'!fn_K75_27_22102012</vt:lpstr>
      <vt:lpstr>'Sec-4ChgInAQ-RecOfNPAs'!fn_K76_35_22102012</vt:lpstr>
      <vt:lpstr>'Sec-4ChgInAQ-RecOfNPAs'!fn_K79_39_22102012</vt:lpstr>
      <vt:lpstr>'Sec-4ChgInAQ-RecOfNPAs'!fn_K81_31_22102012</vt:lpstr>
      <vt:lpstr>'Sec-4ChgInAQ-RecOfNPAs'!fn_K82_43_22102012</vt:lpstr>
      <vt:lpstr>'Sec-4ChgInAQ-RecOfNPAs'!fn_K83_47_22102012</vt:lpstr>
      <vt:lpstr>'Sec-4ChgInAQ-RecOfNPAs'!fn_K84_51_22102012</vt:lpstr>
      <vt:lpstr>'Sec-4ChgInAQ-RecOfNPAs'!fn_K85_55_22102012</vt:lpstr>
      <vt:lpstr>'Sec-4ChgInAQ-RecOfNPAs'!fn_K86_59_22102012</vt:lpstr>
      <vt:lpstr>'Sec-4ChgInAQ-RecOfNPAs'!fn_K92_71_23102012</vt:lpstr>
      <vt:lpstr>'Sec-4ChgInAQ-RecOfNPAs'!fn_K93_63_22102012</vt:lpstr>
      <vt:lpstr>'Sec-4ChgInAQ-RecOfNPAs'!fn_K94_67_22102012</vt:lpstr>
      <vt:lpstr>'Sec-4ChgInAQ-RecOfNPAs'!fn_K97_75_23102012</vt:lpstr>
      <vt:lpstr>'Sec-4ChgInAQ-RecOfNPAs'!fn_L11_11_06092012</vt:lpstr>
      <vt:lpstr>'Sec-3-RestAdv'!fn_L11_4_19102012</vt:lpstr>
      <vt:lpstr>'Sec-4ChgInAQ-RecOfNPAs'!fn_L12_14_06092012</vt:lpstr>
      <vt:lpstr>'Sec-7-ExportCredit'!fn_L12_14_07092012</vt:lpstr>
      <vt:lpstr>'Sec-3-RestAdv'!fn_L12_44_19102012</vt:lpstr>
      <vt:lpstr>'Sec-7-ExportCredit'!fn_L13_28_25102013</vt:lpstr>
      <vt:lpstr>'Sec-3-RestAdv'!fn_L13_84_22102012</vt:lpstr>
      <vt:lpstr>'Sec-7-ExportCredit'!fn_L14_20_07092012</vt:lpstr>
      <vt:lpstr>'Sec-3-RestAdv'!fn_L14_5_19102012</vt:lpstr>
      <vt:lpstr>'Sec-7-ExportCredit'!fn_L15_31_25102013</vt:lpstr>
      <vt:lpstr>'Sec-3-RestAdv'!fn_L15_45_19102012</vt:lpstr>
      <vt:lpstr>'Sec-3-RestAdv'!fn_L16_85_22102012</vt:lpstr>
      <vt:lpstr>'Sec-3-RestAdv'!fn_L17_6_19102012</vt:lpstr>
      <vt:lpstr>'Sec-3-RestAdv'!fn_L18_46_19102012</vt:lpstr>
      <vt:lpstr>'Sec-3-RestAdv'!fn_L19_86_22102012</vt:lpstr>
      <vt:lpstr>'Sec-3-RestAdv'!fn_L20_7_19102012</vt:lpstr>
      <vt:lpstr>'Sec-3-RestAdv'!fn_L21_47_19102012</vt:lpstr>
      <vt:lpstr>'Sec-3-RestAdv'!fn_L22_130_26112012</vt:lpstr>
      <vt:lpstr>'Sec-3-RestAdv'!fn_L22_87_22102012</vt:lpstr>
      <vt:lpstr>'Sec-3-RestAdv'!fn_L23_135_26112012</vt:lpstr>
      <vt:lpstr>'Sec-3-RestAdv'!fn_L24_143_26112012</vt:lpstr>
      <vt:lpstr>'Sec-4ChgInAQ-RecOfNPAs'!fn_M11_12_06092012</vt:lpstr>
      <vt:lpstr>'Sec-3-RestAdv'!fn_M11_12_19102012</vt:lpstr>
      <vt:lpstr>'Sec-4ChgInAQ-RecOfNPAs'!fn_M12_15_06092012</vt:lpstr>
      <vt:lpstr>'Sec-7-ExportCredit'!fn_M12_15_07092012</vt:lpstr>
      <vt:lpstr>'Sec-3-RestAdv'!fn_M12_52_19102012</vt:lpstr>
      <vt:lpstr>'Sec-3-RestAdv'!fn_M13_100_22102012</vt:lpstr>
      <vt:lpstr>'Sec-4ChgInAQ-RecOfNPAs'!fn_M13_16_06092012</vt:lpstr>
      <vt:lpstr>'Sec-3-RestAdv'!fn_M14_13_19102012</vt:lpstr>
      <vt:lpstr>'Sec-7-ExportCredit'!fn_M14_21_07092012</vt:lpstr>
      <vt:lpstr>'Sec-3-RestAdv'!fn_M15_53_19102012</vt:lpstr>
      <vt:lpstr>'Sec-3-RestAdv'!fn_M16_101_22102012</vt:lpstr>
      <vt:lpstr>'Sec-3-RestAdv'!fn_M17_14_19102012</vt:lpstr>
      <vt:lpstr>'Sec-3-RestAdv'!fn_M18_54_19102012</vt:lpstr>
      <vt:lpstr>'Sec-3-RestAdv'!fn_M19_102_22102012</vt:lpstr>
      <vt:lpstr>'Sec-3-RestAdv'!fn_M20_15_19102012</vt:lpstr>
      <vt:lpstr>'Sec-3-RestAdv'!fn_M21_55_19102012</vt:lpstr>
      <vt:lpstr>'Sec-3-RestAdv'!fn_M22_103_22102012</vt:lpstr>
      <vt:lpstr>'Sec-3-RestAdv'!fn_M22_123_23112012</vt:lpstr>
      <vt:lpstr>'Sec-3-RestAdv'!fn_M23_136_26112012</vt:lpstr>
      <vt:lpstr>'Sec-3-RestAdv'!fn_M24_142_26112012</vt:lpstr>
      <vt:lpstr>'Sec-3-RestAdv'!fn_N11_20_19102012</vt:lpstr>
      <vt:lpstr>'Sec-4ChgInAQ-RecOfNPAs'!fn_N11_21_06092012</vt:lpstr>
      <vt:lpstr>'Sec-7-ExportCredit'!fn_N12_16_07092012</vt:lpstr>
      <vt:lpstr>'Sec-4ChgInAQ-RecOfNPAs'!fn_N12_22_06092012</vt:lpstr>
      <vt:lpstr>'Sec-3-RestAdv'!fn_N12_60_22102012</vt:lpstr>
      <vt:lpstr>'Sec-4ChgInAQ-RecOfNPAs'!fn_N13_23_06092012</vt:lpstr>
      <vt:lpstr>'Sec-3-RestAdv'!fn_N13_96_22102012</vt:lpstr>
      <vt:lpstr>'Sec-3-RestAdv'!fn_N14_21_19102012</vt:lpstr>
      <vt:lpstr>'Sec-7-ExportCredit'!fn_N14_22_07092012</vt:lpstr>
      <vt:lpstr>'Sec-3-RestAdv'!fn_N15_61_22102012</vt:lpstr>
      <vt:lpstr>'Sec-3-RestAdv'!fn_N16_97_22102012</vt:lpstr>
      <vt:lpstr>'Sec-3-RestAdv'!fn_N17_22_19102012</vt:lpstr>
      <vt:lpstr>'Sec-3-RestAdv'!fn_N18_62_22102012</vt:lpstr>
      <vt:lpstr>'Sec-3-RestAdv'!fn_N19_98_22102012</vt:lpstr>
      <vt:lpstr>'Sec-3-RestAdv'!fn_N20_23_19102012</vt:lpstr>
      <vt:lpstr>'Sec-3-RestAdv'!fn_N21_63_22102012</vt:lpstr>
      <vt:lpstr>'Sec-3-RestAdv'!fn_N22_125_23112012</vt:lpstr>
      <vt:lpstr>'Sec-3-RestAdv'!fn_N22_99_22102012</vt:lpstr>
      <vt:lpstr>'Sec-3-RestAdv'!fn_N23_124_23112012</vt:lpstr>
      <vt:lpstr>'Sec-3-RestAdv'!fn_N24_139_26112012</vt:lpstr>
      <vt:lpstr>'Sec-3-RestAdv'!fn_O11_28_19102012</vt:lpstr>
      <vt:lpstr>'Sec-7-ExportCredit'!fn_O12_17_07092012</vt:lpstr>
      <vt:lpstr>'Sec-3-RestAdv'!fn_O12_64_22102012</vt:lpstr>
      <vt:lpstr>'Sec-3-RestAdv'!fn_O13_112_22102012</vt:lpstr>
      <vt:lpstr>'Sec-7-ExportCredit'!fn_O13_32_25102013</vt:lpstr>
      <vt:lpstr>'Sec-7-ExportCredit'!fn_O14_23_07092012</vt:lpstr>
      <vt:lpstr>'Sec-3-RestAdv'!fn_O14_29_19102012</vt:lpstr>
      <vt:lpstr>'Sec-7-ExportCredit'!fn_O15_35_25102013</vt:lpstr>
      <vt:lpstr>'Sec-3-RestAdv'!fn_O15_65_22102012</vt:lpstr>
      <vt:lpstr>'Sec-3-RestAdv'!fn_O16_113_22102012</vt:lpstr>
      <vt:lpstr>'Sec-3-RestAdv'!fn_O17_30_19102012</vt:lpstr>
      <vt:lpstr>'Sec-3-RestAdv'!fn_O18_66_22102012</vt:lpstr>
      <vt:lpstr>'Sec-3-RestAdv'!fn_O19_114_22102012</vt:lpstr>
      <vt:lpstr>'Sec-3-RestAdv'!fn_O20_31_19102012</vt:lpstr>
      <vt:lpstr>'Sec-3-RestAdv'!fn_O21_67_22102012</vt:lpstr>
      <vt:lpstr>'Sec-3-RestAdv'!fn_O22_115_22102012</vt:lpstr>
      <vt:lpstr>'Sec-3-RestAdv'!fn_O22_126_23112012</vt:lpstr>
      <vt:lpstr>'Sec-3-RestAdv'!fn_O23_134_26112012</vt:lpstr>
      <vt:lpstr>'Sec-3-RestAdv'!fn_O24_140_26112012</vt:lpstr>
      <vt:lpstr>'Sec-3-RestAdv'!fn_P11_34_19102012</vt:lpstr>
      <vt:lpstr>'Sec-7-ExportCredit'!fn_P12_24_07092012</vt:lpstr>
      <vt:lpstr>'Sec-3-RestAdv'!fn_P12_74_22102012</vt:lpstr>
      <vt:lpstr>'Sec-3-RestAdv'!fn_P13_110_22102012</vt:lpstr>
      <vt:lpstr>'Sec-7-ExportCredit'!fn_P14_25_07092012</vt:lpstr>
      <vt:lpstr>'Sec-4ChgInAQ-RecOfNPAs'!fn_P14_77_06112012</vt:lpstr>
      <vt:lpstr>'Sec-3-RestAdv'!fn_P20_35_19102012</vt:lpstr>
      <vt:lpstr>'Sec-3-RestAdv'!fn_P21_75_22102012</vt:lpstr>
      <vt:lpstr>'Sec-3-RestAdv'!fn_P22_111_22102012</vt:lpstr>
      <vt:lpstr>'Sec-3-RestAdv'!fn_Q11_38_19102012</vt:lpstr>
      <vt:lpstr>'Sec-3-RestAdv'!fn_Q12_76_22102012</vt:lpstr>
      <vt:lpstr>'Sec-3-RestAdv'!fn_Q13_118_22102012</vt:lpstr>
      <vt:lpstr>'Sec-3-RestAdv'!fn_Q20_39_19102012</vt:lpstr>
      <vt:lpstr>'Sec-3-RestAdv'!fn_Q21_77_22102012</vt:lpstr>
      <vt:lpstr>'Sec-3-RestAdv'!fn_Q22_119_22102012</vt:lpstr>
      <vt:lpstr>'Sec-7-ExportCredit'!fn_T13_33_25102013</vt:lpstr>
      <vt:lpstr>'Sec-7-ExportCredit'!fn_T15_36_25102013</vt:lpstr>
      <vt:lpstr>'Sec-7-ExportCredit'!fn_U13_34_25102013</vt:lpstr>
      <vt:lpstr>'Sec-7-ExportCredit'!fn_U15_37_25102013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Kalyani Ghagare</dc:creator>
  <cp:lastModifiedBy>Soman, Asha</cp:lastModifiedBy>
  <dcterms:created xsi:type="dcterms:W3CDTF">2016-01-21T05:09:42Z</dcterms:created>
  <dcterms:modified xsi:type="dcterms:W3CDTF">2023-03-13T04:38:51Z</dcterms:modified>
</cp:coreProperties>
</file>